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BDA45BF6-328D-4C96-A27A-45F8CB26A22F}" xr6:coauthVersionLast="47" xr6:coauthVersionMax="47" xr10:uidLastSave="{C0349DD6-7F17-4BB9-A411-248E9EBE8749}"/>
  <bookViews>
    <workbookView xWindow="-24120" yWindow="-120" windowWidth="24240" windowHeight="13140" xr2:uid="{00000000-000D-0000-FFFF-FFFF00000000}"/>
  </bookViews>
  <sheets>
    <sheet name="Portada" sheetId="4" r:id="rId1"/>
    <sheet name="Andalucía" sheetId="1" r:id="rId2"/>
    <sheet name="Aragón" sheetId="6" r:id="rId3"/>
    <sheet name="Asturias" sheetId="7" r:id="rId4"/>
    <sheet name="Illes Balears" sheetId="8" r:id="rId5"/>
    <sheet name="Canarias" sheetId="9" r:id="rId6"/>
    <sheet name="Cantabria" sheetId="10" r:id="rId7"/>
    <sheet name="Castilla y León" sheetId="16" r:id="rId8"/>
    <sheet name="Castilla La Mancha" sheetId="12" r:id="rId9"/>
    <sheet name="Cataluña" sheetId="13" r:id="rId10"/>
    <sheet name="Com. Valenciana" sheetId="14" r:id="rId11"/>
    <sheet name="Extremadura" sheetId="15" r:id="rId12"/>
    <sheet name="Galicia" sheetId="17" r:id="rId13"/>
    <sheet name="Com. Madrid" sheetId="18" r:id="rId14"/>
    <sheet name="Región de Murcia" sheetId="19" r:id="rId15"/>
    <sheet name="Navarra" sheetId="20" r:id="rId16"/>
    <sheet name="Pais Vasco" sheetId="21" r:id="rId17"/>
    <sheet name="La Rioja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E18" i="22"/>
  <c r="E19" i="21"/>
  <c r="E18" i="21"/>
  <c r="E19" i="20"/>
  <c r="E18" i="20"/>
  <c r="E19" i="19"/>
  <c r="E18" i="19"/>
  <c r="E19" i="18"/>
  <c r="E18" i="18"/>
  <c r="E19" i="17"/>
  <c r="E18" i="17"/>
  <c r="E19" i="15"/>
  <c r="E18" i="15"/>
  <c r="E19" i="14"/>
  <c r="E19" i="13"/>
  <c r="E18" i="13"/>
  <c r="E19" i="12"/>
  <c r="E18" i="12"/>
  <c r="E19" i="16"/>
  <c r="E18" i="16"/>
  <c r="E19" i="10"/>
  <c r="E18" i="10"/>
  <c r="E19" i="9"/>
  <c r="E18" i="9"/>
  <c r="E19" i="8"/>
  <c r="E18" i="8"/>
  <c r="E19" i="7"/>
  <c r="E18" i="7"/>
  <c r="E18" i="14"/>
  <c r="E19" i="1"/>
  <c r="E18" i="1"/>
  <c r="E19" i="6"/>
  <c r="E18" i="6"/>
  <c r="D20" i="19" l="1"/>
  <c r="D20" i="18"/>
  <c r="E17" i="17"/>
  <c r="D20" i="17"/>
  <c r="E25" i="15"/>
  <c r="D20" i="15"/>
  <c r="E25" i="14"/>
  <c r="D20" i="14"/>
  <c r="E25" i="13"/>
  <c r="D20" i="13"/>
  <c r="D20" i="12"/>
  <c r="D20" i="16"/>
  <c r="E25" i="10"/>
  <c r="D20" i="9"/>
  <c r="E16" i="8"/>
  <c r="E16" i="6"/>
  <c r="E14" i="6"/>
  <c r="D20" i="10"/>
  <c r="E25" i="16"/>
  <c r="E25" i="17"/>
  <c r="E16" i="17"/>
  <c r="E25" i="18"/>
  <c r="E16" i="19"/>
  <c r="E25" i="20"/>
  <c r="E16" i="20"/>
  <c r="E17" i="21"/>
  <c r="E16" i="21"/>
  <c r="E25" i="22"/>
  <c r="D20" i="22"/>
  <c r="E15" i="7" l="1"/>
  <c r="E15" i="9"/>
  <c r="E15" i="10"/>
  <c r="E15" i="16"/>
  <c r="E15" i="13"/>
  <c r="E15" i="14"/>
  <c r="E15" i="15"/>
  <c r="E15" i="18"/>
  <c r="E15" i="19"/>
  <c r="E15" i="20"/>
  <c r="C20" i="21"/>
  <c r="E15" i="22"/>
  <c r="E16" i="16"/>
  <c r="E16" i="12"/>
  <c r="D20" i="20"/>
  <c r="E16" i="14"/>
  <c r="E25" i="6"/>
  <c r="E25" i="7"/>
  <c r="E25" i="8"/>
  <c r="D20" i="6"/>
  <c r="E16" i="9"/>
  <c r="E16" i="10"/>
  <c r="E16" i="15"/>
  <c r="E25" i="9"/>
  <c r="E16" i="7"/>
  <c r="E16" i="13"/>
  <c r="D20" i="7"/>
  <c r="D20" i="8"/>
  <c r="C20" i="6"/>
  <c r="E14" i="7"/>
  <c r="E14" i="8"/>
  <c r="E14" i="9"/>
  <c r="E14" i="10"/>
  <c r="E14" i="16"/>
  <c r="E14" i="12"/>
  <c r="E14" i="13"/>
  <c r="E14" i="14"/>
  <c r="E14" i="15"/>
  <c r="E14" i="17"/>
  <c r="E14" i="18"/>
  <c r="E14" i="19"/>
  <c r="E14" i="20"/>
  <c r="E14" i="21"/>
  <c r="E14" i="22"/>
  <c r="E16" i="18"/>
  <c r="C20" i="14"/>
  <c r="E20" i="14" s="1"/>
  <c r="E25" i="12"/>
  <c r="E25" i="21"/>
  <c r="E25" i="19"/>
  <c r="D20" i="21"/>
  <c r="E15" i="6"/>
  <c r="E16" i="22"/>
  <c r="C20" i="7"/>
  <c r="C20" i="8"/>
  <c r="C20" i="9"/>
  <c r="E20" i="9" s="1"/>
  <c r="C20" i="10"/>
  <c r="E20" i="10" s="1"/>
  <c r="C20" i="16"/>
  <c r="E20" i="16" s="1"/>
  <c r="C20" i="12"/>
  <c r="E20" i="12" s="1"/>
  <c r="C20" i="15"/>
  <c r="E20" i="15" s="1"/>
  <c r="C20" i="17"/>
  <c r="E20" i="17" s="1"/>
  <c r="C20" i="18"/>
  <c r="E20" i="18" s="1"/>
  <c r="C20" i="19"/>
  <c r="E20" i="19" s="1"/>
  <c r="C20" i="20"/>
  <c r="E20" i="20" s="1"/>
  <c r="C20" i="22"/>
  <c r="E20" i="22" s="1"/>
  <c r="C20" i="13"/>
  <c r="E20" i="13" s="1"/>
  <c r="E17" i="12"/>
  <c r="E17" i="8"/>
  <c r="E17" i="22"/>
  <c r="E15" i="21"/>
  <c r="E17" i="18"/>
  <c r="E15" i="17"/>
  <c r="E17" i="13"/>
  <c r="E15" i="12"/>
  <c r="E17" i="9"/>
  <c r="E15" i="8"/>
  <c r="E17" i="6"/>
  <c r="E17" i="19"/>
  <c r="E17" i="14"/>
  <c r="E17" i="10"/>
  <c r="E17" i="20"/>
  <c r="E17" i="15"/>
  <c r="E17" i="16"/>
  <c r="E17" i="7"/>
  <c r="E20" i="21" l="1"/>
  <c r="E20" i="6"/>
  <c r="E20" i="7"/>
  <c r="E20" i="8"/>
  <c r="C169" i="8" l="1"/>
  <c r="C169" i="17"/>
  <c r="C169" i="21"/>
  <c r="D169" i="15"/>
  <c r="D169" i="19"/>
  <c r="D169" i="14"/>
  <c r="D169" i="7"/>
  <c r="D169" i="8"/>
  <c r="C169" i="12"/>
  <c r="D169" i="12"/>
  <c r="D169" i="16"/>
  <c r="D169" i="6"/>
  <c r="D169" i="10"/>
  <c r="D169" i="18"/>
  <c r="D169" i="13"/>
  <c r="D169" i="17"/>
  <c r="C169" i="10"/>
  <c r="C169" i="6"/>
  <c r="C169" i="14"/>
  <c r="C169" i="19"/>
  <c r="D169" i="22"/>
  <c r="D169" i="21"/>
  <c r="D169" i="20"/>
  <c r="D169" i="9"/>
  <c r="C169" i="22"/>
  <c r="C169" i="20"/>
  <c r="C169" i="18"/>
  <c r="C169" i="15"/>
  <c r="C169" i="13"/>
  <c r="C169" i="16"/>
  <c r="C169" i="9"/>
  <c r="C169" i="7"/>
  <c r="L148" i="22" l="1"/>
  <c r="M148" i="22"/>
  <c r="L148" i="21"/>
  <c r="M148" i="20"/>
  <c r="L148" i="19"/>
  <c r="L148" i="17"/>
  <c r="L148" i="15"/>
  <c r="L148" i="12"/>
  <c r="L148" i="10"/>
  <c r="L148" i="8"/>
  <c r="L148" i="7"/>
  <c r="K148" i="20" l="1"/>
  <c r="M148" i="10"/>
  <c r="M148" i="15"/>
  <c r="M148" i="17"/>
  <c r="L148" i="16"/>
  <c r="L148" i="20"/>
  <c r="N148" i="7"/>
  <c r="N148" i="10"/>
  <c r="N148" i="12"/>
  <c r="N148" i="13"/>
  <c r="N148" i="14"/>
  <c r="N148" i="17"/>
  <c r="N148" i="18"/>
  <c r="N148" i="19"/>
  <c r="N148" i="20"/>
  <c r="N148" i="21"/>
  <c r="M148" i="7"/>
  <c r="M148" i="13"/>
  <c r="M148" i="14"/>
  <c r="M148" i="18"/>
  <c r="M148" i="19"/>
  <c r="M148" i="21"/>
  <c r="L148" i="14"/>
  <c r="L148" i="18"/>
  <c r="L148" i="13"/>
  <c r="K148" i="13"/>
  <c r="K148" i="7"/>
  <c r="K148" i="8"/>
  <c r="K148" i="10"/>
  <c r="K148" i="14"/>
  <c r="K148" i="15"/>
  <c r="K148" i="17"/>
  <c r="K148" i="18"/>
  <c r="K148" i="19"/>
  <c r="N148" i="22"/>
  <c r="M148" i="8"/>
  <c r="M148" i="16"/>
  <c r="M148" i="12"/>
  <c r="N148" i="8"/>
  <c r="N148" i="15"/>
  <c r="N148" i="16"/>
  <c r="K148" i="21"/>
  <c r="K148" i="22"/>
  <c r="K148" i="12"/>
  <c r="K148" i="16"/>
  <c r="L148" i="6"/>
  <c r="K148" i="1"/>
  <c r="K148" i="6" l="1"/>
  <c r="N148" i="1"/>
  <c r="M148" i="1"/>
  <c r="L148" i="1"/>
  <c r="N148" i="6"/>
  <c r="M148" i="6"/>
  <c r="E159" i="22" l="1"/>
  <c r="E158" i="22"/>
  <c r="M147" i="22"/>
  <c r="L147" i="22"/>
  <c r="N146" i="22"/>
  <c r="M146" i="22"/>
  <c r="L146" i="22"/>
  <c r="K146" i="22"/>
  <c r="M145" i="22"/>
  <c r="L145" i="22"/>
  <c r="K145" i="22"/>
  <c r="J150" i="22"/>
  <c r="I150" i="22"/>
  <c r="G150" i="22"/>
  <c r="F150" i="22"/>
  <c r="E150" i="22"/>
  <c r="D150" i="22"/>
  <c r="C150" i="22"/>
  <c r="J149" i="22"/>
  <c r="G149" i="22"/>
  <c r="D149" i="22"/>
  <c r="C149" i="22"/>
  <c r="M133" i="22"/>
  <c r="L133" i="22"/>
  <c r="N132" i="22"/>
  <c r="M132" i="22"/>
  <c r="L132" i="22"/>
  <c r="K132" i="22"/>
  <c r="J135" i="22"/>
  <c r="I135" i="22"/>
  <c r="H135" i="22"/>
  <c r="G135" i="22"/>
  <c r="F135" i="22"/>
  <c r="E135" i="22"/>
  <c r="D135" i="22"/>
  <c r="K131" i="22"/>
  <c r="N130" i="22"/>
  <c r="M130" i="22"/>
  <c r="L130" i="22"/>
  <c r="K130" i="22"/>
  <c r="M129" i="22"/>
  <c r="L129" i="22"/>
  <c r="J134" i="22"/>
  <c r="I134" i="22"/>
  <c r="H134" i="22"/>
  <c r="G134" i="22"/>
  <c r="F134" i="22"/>
  <c r="E134" i="22"/>
  <c r="D134" i="22"/>
  <c r="C134" i="22"/>
  <c r="E112" i="22"/>
  <c r="E77" i="22"/>
  <c r="E76" i="22"/>
  <c r="E223" i="22"/>
  <c r="E214" i="22"/>
  <c r="E213" i="22"/>
  <c r="E212" i="22"/>
  <c r="E210" i="22"/>
  <c r="E209" i="22"/>
  <c r="E207" i="22"/>
  <c r="E200" i="22"/>
  <c r="E199" i="22"/>
  <c r="E198" i="22"/>
  <c r="E197" i="22"/>
  <c r="E185" i="22"/>
  <c r="E184" i="22"/>
  <c r="E182" i="22"/>
  <c r="E180" i="22"/>
  <c r="E179" i="22"/>
  <c r="E178" i="22"/>
  <c r="E168" i="22"/>
  <c r="H149" i="22"/>
  <c r="N145" i="22"/>
  <c r="H150" i="22"/>
  <c r="B11" i="22"/>
  <c r="E214" i="21"/>
  <c r="E213" i="21"/>
  <c r="E212" i="21"/>
  <c r="E198" i="21"/>
  <c r="L147" i="21"/>
  <c r="M146" i="21"/>
  <c r="L146" i="21"/>
  <c r="L145" i="21"/>
  <c r="J150" i="21"/>
  <c r="I150" i="21"/>
  <c r="H150" i="21"/>
  <c r="F150" i="21"/>
  <c r="E150" i="21"/>
  <c r="L144" i="21"/>
  <c r="K144" i="21"/>
  <c r="J149" i="21"/>
  <c r="I149" i="21"/>
  <c r="H149" i="21"/>
  <c r="G149" i="21"/>
  <c r="D149" i="21"/>
  <c r="C149" i="21"/>
  <c r="N132" i="21"/>
  <c r="M132" i="21"/>
  <c r="L132" i="21"/>
  <c r="K132" i="21"/>
  <c r="J135" i="21"/>
  <c r="I135" i="21"/>
  <c r="H135" i="21"/>
  <c r="G135" i="21"/>
  <c r="E135" i="21"/>
  <c r="D135" i="21"/>
  <c r="N130" i="21"/>
  <c r="M130" i="21"/>
  <c r="L130" i="21"/>
  <c r="K130" i="21"/>
  <c r="L129" i="21"/>
  <c r="I134" i="21"/>
  <c r="H134" i="21"/>
  <c r="G134" i="21"/>
  <c r="E134" i="21"/>
  <c r="D134" i="21"/>
  <c r="C134" i="21"/>
  <c r="E76" i="21"/>
  <c r="E207" i="21"/>
  <c r="B11" i="21"/>
  <c r="M129" i="21" l="1"/>
  <c r="E72" i="22"/>
  <c r="M133" i="21"/>
  <c r="E35" i="22"/>
  <c r="N129" i="22"/>
  <c r="N133" i="22"/>
  <c r="K129" i="22"/>
  <c r="K133" i="22"/>
  <c r="C135" i="21"/>
  <c r="K135" i="21" s="1"/>
  <c r="F135" i="21"/>
  <c r="N135" i="21" s="1"/>
  <c r="E113" i="22"/>
  <c r="C50" i="22"/>
  <c r="E48" i="22"/>
  <c r="E70" i="22"/>
  <c r="E74" i="22"/>
  <c r="E90" i="22"/>
  <c r="E114" i="22"/>
  <c r="F134" i="21"/>
  <c r="D160" i="22"/>
  <c r="E91" i="21"/>
  <c r="E184" i="21"/>
  <c r="E180" i="21"/>
  <c r="E210" i="21"/>
  <c r="E37" i="22"/>
  <c r="E47" i="22"/>
  <c r="E221" i="21"/>
  <c r="C160" i="22"/>
  <c r="E157" i="22"/>
  <c r="E37" i="21"/>
  <c r="E44" i="21"/>
  <c r="E114" i="21"/>
  <c r="K147" i="22"/>
  <c r="E200" i="21"/>
  <c r="J134" i="21"/>
  <c r="K147" i="21"/>
  <c r="M143" i="22"/>
  <c r="N143" i="22"/>
  <c r="N147" i="22"/>
  <c r="M147" i="21"/>
  <c r="I149" i="22"/>
  <c r="N147" i="21"/>
  <c r="E166" i="21"/>
  <c r="K133" i="21"/>
  <c r="N133" i="21"/>
  <c r="N146" i="21"/>
  <c r="E158" i="21"/>
  <c r="E181" i="21"/>
  <c r="E185" i="21"/>
  <c r="E222" i="21"/>
  <c r="E159" i="21"/>
  <c r="K129" i="21"/>
  <c r="N129" i="21"/>
  <c r="E113" i="21"/>
  <c r="E92" i="21"/>
  <c r="E73" i="22"/>
  <c r="E77" i="21"/>
  <c r="D50" i="21"/>
  <c r="D51" i="21"/>
  <c r="D50" i="22"/>
  <c r="E45" i="22"/>
  <c r="E71" i="22"/>
  <c r="E75" i="22"/>
  <c r="E91" i="22"/>
  <c r="G150" i="21"/>
  <c r="E36" i="22"/>
  <c r="D51" i="22"/>
  <c r="E223" i="21"/>
  <c r="E48" i="21"/>
  <c r="E74" i="21"/>
  <c r="E209" i="21"/>
  <c r="E44" i="22"/>
  <c r="E92" i="22"/>
  <c r="M150" i="22"/>
  <c r="K146" i="21"/>
  <c r="C160" i="21"/>
  <c r="D93" i="22"/>
  <c r="L134" i="21"/>
  <c r="L133" i="21"/>
  <c r="L149" i="21"/>
  <c r="D160" i="21"/>
  <c r="E208" i="21"/>
  <c r="E36" i="21"/>
  <c r="C51" i="21"/>
  <c r="E72" i="21"/>
  <c r="E112" i="21"/>
  <c r="M143" i="21"/>
  <c r="M145" i="21"/>
  <c r="D150" i="21"/>
  <c r="L150" i="21" s="1"/>
  <c r="D93" i="21"/>
  <c r="K149" i="22"/>
  <c r="M128" i="21"/>
  <c r="E167" i="21"/>
  <c r="E35" i="21"/>
  <c r="E71" i="21"/>
  <c r="E75" i="21"/>
  <c r="E157" i="21"/>
  <c r="E179" i="21"/>
  <c r="E183" i="21"/>
  <c r="E149" i="22"/>
  <c r="E222" i="22"/>
  <c r="E46" i="22"/>
  <c r="L149" i="22"/>
  <c r="N145" i="21"/>
  <c r="E199" i="21"/>
  <c r="E46" i="21"/>
  <c r="E73" i="21"/>
  <c r="K145" i="21"/>
  <c r="E170" i="21"/>
  <c r="E169" i="22"/>
  <c r="E183" i="22"/>
  <c r="E34" i="22"/>
  <c r="E45" i="21"/>
  <c r="N143" i="21"/>
  <c r="E34" i="21"/>
  <c r="C50" i="21"/>
  <c r="E70" i="21"/>
  <c r="E90" i="21"/>
  <c r="E178" i="21"/>
  <c r="E182" i="21"/>
  <c r="E197" i="21"/>
  <c r="E166" i="22"/>
  <c r="E181" i="22"/>
  <c r="E208" i="22"/>
  <c r="E221" i="22"/>
  <c r="K144" i="22"/>
  <c r="L144" i="22"/>
  <c r="N144" i="22"/>
  <c r="M135" i="22"/>
  <c r="N135" i="22"/>
  <c r="L135" i="22"/>
  <c r="N134" i="22"/>
  <c r="M134" i="22"/>
  <c r="C51" i="22"/>
  <c r="K134" i="22"/>
  <c r="L150" i="22"/>
  <c r="E170" i="22"/>
  <c r="L134" i="22"/>
  <c r="N150" i="22"/>
  <c r="K150" i="22"/>
  <c r="M128" i="22"/>
  <c r="K128" i="22"/>
  <c r="M144" i="22"/>
  <c r="L128" i="22"/>
  <c r="F149" i="22"/>
  <c r="N149" i="22" s="1"/>
  <c r="E167" i="22"/>
  <c r="C93" i="22"/>
  <c r="C135" i="22"/>
  <c r="K135" i="22" s="1"/>
  <c r="L131" i="22"/>
  <c r="E171" i="22"/>
  <c r="K143" i="22"/>
  <c r="N128" i="22"/>
  <c r="M131" i="22"/>
  <c r="L143" i="22"/>
  <c r="N131" i="22"/>
  <c r="E168" i="21"/>
  <c r="K149" i="21"/>
  <c r="M144" i="21"/>
  <c r="N144" i="21"/>
  <c r="C150" i="21"/>
  <c r="M150" i="21"/>
  <c r="M134" i="21"/>
  <c r="L135" i="21"/>
  <c r="N150" i="21"/>
  <c r="K134" i="21"/>
  <c r="M135" i="21"/>
  <c r="K143" i="21"/>
  <c r="K128" i="21"/>
  <c r="E149" i="21"/>
  <c r="M149" i="21" s="1"/>
  <c r="E47" i="21"/>
  <c r="L128" i="21"/>
  <c r="F149" i="21"/>
  <c r="N149" i="21" s="1"/>
  <c r="N128" i="21"/>
  <c r="L143" i="21"/>
  <c r="K131" i="21"/>
  <c r="L131" i="21"/>
  <c r="E171" i="21"/>
  <c r="M131" i="21"/>
  <c r="C93" i="21"/>
  <c r="N131" i="21"/>
  <c r="E214" i="20"/>
  <c r="E213" i="20"/>
  <c r="E185" i="20"/>
  <c r="E184" i="20"/>
  <c r="E159" i="20"/>
  <c r="L147" i="20"/>
  <c r="L145" i="20"/>
  <c r="J150" i="20"/>
  <c r="I150" i="20"/>
  <c r="H150" i="20"/>
  <c r="G150" i="20"/>
  <c r="F150" i="20"/>
  <c r="E150" i="20"/>
  <c r="D150" i="20"/>
  <c r="C150" i="20"/>
  <c r="I149" i="20"/>
  <c r="H149" i="20"/>
  <c r="D149" i="20"/>
  <c r="J135" i="20"/>
  <c r="I135" i="20"/>
  <c r="H135" i="20"/>
  <c r="G135" i="20"/>
  <c r="F135" i="20"/>
  <c r="M131" i="20"/>
  <c r="D135" i="20"/>
  <c r="C135" i="20"/>
  <c r="N130" i="20"/>
  <c r="M130" i="20"/>
  <c r="L130" i="20"/>
  <c r="K130" i="20"/>
  <c r="N129" i="20"/>
  <c r="M129" i="20"/>
  <c r="L129" i="20"/>
  <c r="K129" i="20"/>
  <c r="J134" i="20"/>
  <c r="I134" i="20"/>
  <c r="H134" i="20"/>
  <c r="G134" i="20"/>
  <c r="E134" i="20"/>
  <c r="D134" i="20"/>
  <c r="C134" i="20"/>
  <c r="E76" i="20"/>
  <c r="E35" i="20"/>
  <c r="E207" i="20"/>
  <c r="B11" i="20"/>
  <c r="E158" i="20" l="1"/>
  <c r="E181" i="20"/>
  <c r="M133" i="20"/>
  <c r="E212" i="20"/>
  <c r="E50" i="21"/>
  <c r="E50" i="22"/>
  <c r="E160" i="22"/>
  <c r="E77" i="20"/>
  <c r="E198" i="20"/>
  <c r="E160" i="21"/>
  <c r="N134" i="21"/>
  <c r="E166" i="20"/>
  <c r="E93" i="22"/>
  <c r="K150" i="21"/>
  <c r="E183" i="20"/>
  <c r="E70" i="20"/>
  <c r="E74" i="20"/>
  <c r="E90" i="20"/>
  <c r="E182" i="20"/>
  <c r="E208" i="20"/>
  <c r="E223" i="20"/>
  <c r="E210" i="20"/>
  <c r="E51" i="21"/>
  <c r="K143" i="20"/>
  <c r="K146" i="20"/>
  <c r="K147" i="20"/>
  <c r="M149" i="22"/>
  <c r="M147" i="20"/>
  <c r="L146" i="20"/>
  <c r="M143" i="20"/>
  <c r="M145" i="20"/>
  <c r="M146" i="20"/>
  <c r="N143" i="20"/>
  <c r="N146" i="20"/>
  <c r="N147" i="20"/>
  <c r="E167" i="20"/>
  <c r="E92" i="20"/>
  <c r="E180" i="20"/>
  <c r="E199" i="20"/>
  <c r="E221" i="20"/>
  <c r="N128" i="20"/>
  <c r="K132" i="20"/>
  <c r="K133" i="20"/>
  <c r="L132" i="20"/>
  <c r="L133" i="20"/>
  <c r="N133" i="20"/>
  <c r="N132" i="20"/>
  <c r="M132" i="20"/>
  <c r="E44" i="20"/>
  <c r="E209" i="20"/>
  <c r="K145" i="20"/>
  <c r="E51" i="22"/>
  <c r="J149" i="20"/>
  <c r="D160" i="20"/>
  <c r="E91" i="20"/>
  <c r="E114" i="20"/>
  <c r="E73" i="20"/>
  <c r="E200" i="20"/>
  <c r="E222" i="20"/>
  <c r="N145" i="20"/>
  <c r="L143" i="20"/>
  <c r="E157" i="20"/>
  <c r="C160" i="20"/>
  <c r="D51" i="20"/>
  <c r="E45" i="20"/>
  <c r="E71" i="20"/>
  <c r="E179" i="20"/>
  <c r="E169" i="21"/>
  <c r="M150" i="20"/>
  <c r="N144" i="20"/>
  <c r="E178" i="20"/>
  <c r="G149" i="20"/>
  <c r="E93" i="21"/>
  <c r="E37" i="20"/>
  <c r="E47" i="20"/>
  <c r="E36" i="20"/>
  <c r="E46" i="20"/>
  <c r="E34" i="20"/>
  <c r="C50" i="20"/>
  <c r="E48" i="20"/>
  <c r="E72" i="20"/>
  <c r="K150" i="20"/>
  <c r="E112" i="20"/>
  <c r="N135" i="20"/>
  <c r="D93" i="20"/>
  <c r="E75" i="20"/>
  <c r="E197" i="20"/>
  <c r="E113" i="20"/>
  <c r="C149" i="20"/>
  <c r="E168" i="20"/>
  <c r="L149" i="20"/>
  <c r="L150" i="20"/>
  <c r="N150" i="20"/>
  <c r="F149" i="20"/>
  <c r="E149" i="20"/>
  <c r="M149" i="20" s="1"/>
  <c r="E135" i="20"/>
  <c r="M135" i="20" s="1"/>
  <c r="M134" i="20"/>
  <c r="K134" i="20"/>
  <c r="K135" i="20"/>
  <c r="L134" i="20"/>
  <c r="L135" i="20"/>
  <c r="F134" i="20"/>
  <c r="N134" i="20" s="1"/>
  <c r="C51" i="20"/>
  <c r="K131" i="20"/>
  <c r="K144" i="20"/>
  <c r="E170" i="20"/>
  <c r="L131" i="20"/>
  <c r="M144" i="20"/>
  <c r="D50" i="20"/>
  <c r="C93" i="20"/>
  <c r="M128" i="20"/>
  <c r="N131" i="20"/>
  <c r="E171" i="20"/>
  <c r="L144" i="20"/>
  <c r="K128" i="20"/>
  <c r="L128" i="20"/>
  <c r="E160" i="20" l="1"/>
  <c r="K149" i="20"/>
  <c r="N149" i="20"/>
  <c r="E169" i="20"/>
  <c r="E51" i="20"/>
  <c r="E50" i="20"/>
  <c r="E93" i="20"/>
  <c r="E214" i="19" l="1"/>
  <c r="E213" i="19"/>
  <c r="E212" i="19"/>
  <c r="E198" i="19"/>
  <c r="E184" i="19"/>
  <c r="E181" i="19"/>
  <c r="M147" i="19"/>
  <c r="L147" i="19"/>
  <c r="M146" i="19"/>
  <c r="L146" i="19"/>
  <c r="L145" i="19"/>
  <c r="J150" i="19"/>
  <c r="I150" i="19"/>
  <c r="G150" i="19"/>
  <c r="M144" i="19"/>
  <c r="D150" i="19"/>
  <c r="J149" i="19"/>
  <c r="I149" i="19"/>
  <c r="G149" i="19"/>
  <c r="M143" i="19"/>
  <c r="D149" i="19"/>
  <c r="C149" i="19"/>
  <c r="M132" i="19"/>
  <c r="L132" i="19"/>
  <c r="I135" i="19"/>
  <c r="H135" i="19"/>
  <c r="F135" i="19"/>
  <c r="E135" i="19"/>
  <c r="D135" i="19"/>
  <c r="C135" i="19"/>
  <c r="N130" i="19"/>
  <c r="M130" i="19"/>
  <c r="L130" i="19"/>
  <c r="K130" i="19"/>
  <c r="N129" i="19"/>
  <c r="M129" i="19"/>
  <c r="L129" i="19"/>
  <c r="J134" i="19"/>
  <c r="I134" i="19"/>
  <c r="H134" i="19"/>
  <c r="E134" i="19"/>
  <c r="D134" i="19"/>
  <c r="E76" i="19"/>
  <c r="E48" i="19"/>
  <c r="E207" i="19"/>
  <c r="H150" i="19"/>
  <c r="H149" i="19"/>
  <c r="B11" i="19"/>
  <c r="K132" i="19" l="1"/>
  <c r="E77" i="19"/>
  <c r="N132" i="19"/>
  <c r="E34" i="19"/>
  <c r="E159" i="19"/>
  <c r="E70" i="19"/>
  <c r="E74" i="19"/>
  <c r="E114" i="19"/>
  <c r="E179" i="19"/>
  <c r="J135" i="19"/>
  <c r="N135" i="19" s="1"/>
  <c r="G135" i="19"/>
  <c r="K135" i="19" s="1"/>
  <c r="E210" i="19"/>
  <c r="E36" i="19"/>
  <c r="E72" i="19"/>
  <c r="E92" i="19"/>
  <c r="E113" i="19"/>
  <c r="E208" i="19"/>
  <c r="E223" i="19"/>
  <c r="G134" i="19"/>
  <c r="L133" i="19"/>
  <c r="E180" i="19"/>
  <c r="E209" i="19"/>
  <c r="E200" i="19"/>
  <c r="E197" i="19"/>
  <c r="E166" i="19"/>
  <c r="K147" i="19"/>
  <c r="D160" i="19"/>
  <c r="E182" i="19"/>
  <c r="N143" i="19"/>
  <c r="N147" i="19"/>
  <c r="M133" i="19"/>
  <c r="E45" i="19"/>
  <c r="E91" i="19"/>
  <c r="K146" i="19"/>
  <c r="C160" i="19"/>
  <c r="E170" i="19"/>
  <c r="E199" i="19"/>
  <c r="E221" i="19"/>
  <c r="E37" i="19"/>
  <c r="E73" i="19"/>
  <c r="E158" i="19"/>
  <c r="E185" i="19"/>
  <c r="E222" i="19"/>
  <c r="N128" i="19"/>
  <c r="N133" i="19"/>
  <c r="N144" i="19"/>
  <c r="N145" i="19"/>
  <c r="N146" i="19"/>
  <c r="D50" i="19"/>
  <c r="L143" i="19"/>
  <c r="C51" i="19"/>
  <c r="C50" i="19"/>
  <c r="C93" i="19"/>
  <c r="K131" i="19"/>
  <c r="C134" i="19"/>
  <c r="M128" i="19"/>
  <c r="D51" i="19"/>
  <c r="L150" i="19"/>
  <c r="E183" i="19"/>
  <c r="E112" i="19"/>
  <c r="K133" i="19"/>
  <c r="E90" i="19"/>
  <c r="E171" i="19"/>
  <c r="K145" i="19"/>
  <c r="F150" i="19"/>
  <c r="N150" i="19" s="1"/>
  <c r="M145" i="19"/>
  <c r="E150" i="19"/>
  <c r="M150" i="19" s="1"/>
  <c r="E35" i="19"/>
  <c r="E71" i="19"/>
  <c r="E75" i="19"/>
  <c r="E178" i="19"/>
  <c r="C150" i="19"/>
  <c r="K150" i="19" s="1"/>
  <c r="K143" i="19"/>
  <c r="K129" i="19"/>
  <c r="L134" i="19"/>
  <c r="M134" i="19"/>
  <c r="E46" i="19"/>
  <c r="K149" i="19"/>
  <c r="L135" i="19"/>
  <c r="L149" i="19"/>
  <c r="M135" i="19"/>
  <c r="K144" i="19"/>
  <c r="E47" i="19"/>
  <c r="L131" i="19"/>
  <c r="L144" i="19"/>
  <c r="E167" i="19"/>
  <c r="M131" i="19"/>
  <c r="E149" i="19"/>
  <c r="M149" i="19" s="1"/>
  <c r="E157" i="19"/>
  <c r="F134" i="19"/>
  <c r="N134" i="19" s="1"/>
  <c r="N131" i="19"/>
  <c r="F149" i="19"/>
  <c r="N149" i="19" s="1"/>
  <c r="D93" i="19"/>
  <c r="K128" i="19"/>
  <c r="E168" i="19"/>
  <c r="E44" i="19"/>
  <c r="L128" i="19"/>
  <c r="E160" i="19" l="1"/>
  <c r="K134" i="19"/>
  <c r="E51" i="19"/>
  <c r="E50" i="19"/>
  <c r="E93" i="19"/>
  <c r="E169" i="19"/>
  <c r="E214" i="18" l="1"/>
  <c r="E212" i="18"/>
  <c r="E198" i="18"/>
  <c r="L147" i="18"/>
  <c r="L146" i="18"/>
  <c r="L145" i="18"/>
  <c r="J150" i="18"/>
  <c r="I150" i="18"/>
  <c r="F150" i="18"/>
  <c r="D150" i="18"/>
  <c r="C150" i="18"/>
  <c r="J149" i="18"/>
  <c r="H149" i="18"/>
  <c r="L143" i="18"/>
  <c r="M132" i="18"/>
  <c r="I135" i="18"/>
  <c r="H135" i="18"/>
  <c r="E135" i="18"/>
  <c r="D135" i="18"/>
  <c r="M130" i="18"/>
  <c r="L130" i="18"/>
  <c r="M129" i="18"/>
  <c r="C134" i="18"/>
  <c r="E76" i="18"/>
  <c r="E207" i="18"/>
  <c r="H150" i="18"/>
  <c r="F149" i="18"/>
  <c r="B11" i="18"/>
  <c r="B11" i="1"/>
  <c r="B11" i="6"/>
  <c r="B11" i="7"/>
  <c r="B11" i="8"/>
  <c r="B11" i="9"/>
  <c r="B11" i="10"/>
  <c r="B11" i="16"/>
  <c r="B11" i="12"/>
  <c r="B11" i="13"/>
  <c r="B11" i="14"/>
  <c r="B11" i="15"/>
  <c r="B11" i="17"/>
  <c r="N130" i="18" l="1"/>
  <c r="L132" i="18"/>
  <c r="E179" i="18"/>
  <c r="E183" i="18"/>
  <c r="E178" i="18"/>
  <c r="E213" i="18"/>
  <c r="K130" i="18"/>
  <c r="E197" i="18"/>
  <c r="E208" i="18"/>
  <c r="E181" i="18"/>
  <c r="E185" i="18"/>
  <c r="E70" i="18"/>
  <c r="E74" i="18"/>
  <c r="E114" i="18"/>
  <c r="N133" i="18"/>
  <c r="E72" i="18"/>
  <c r="E92" i="18"/>
  <c r="E112" i="18"/>
  <c r="J134" i="18"/>
  <c r="L129" i="18"/>
  <c r="E184" i="18"/>
  <c r="E209" i="18"/>
  <c r="C160" i="17"/>
  <c r="E166" i="18"/>
  <c r="D160" i="18"/>
  <c r="C135" i="18"/>
  <c r="F135" i="18"/>
  <c r="E35" i="18"/>
  <c r="E45" i="18"/>
  <c r="K129" i="18"/>
  <c r="K132" i="18"/>
  <c r="K133" i="18"/>
  <c r="K143" i="18"/>
  <c r="K145" i="18"/>
  <c r="K146" i="18"/>
  <c r="K147" i="18"/>
  <c r="C160" i="18"/>
  <c r="E167" i="18"/>
  <c r="D160" i="17"/>
  <c r="E200" i="18"/>
  <c r="E222" i="18"/>
  <c r="M145" i="18"/>
  <c r="M128" i="18"/>
  <c r="M133" i="18"/>
  <c r="M143" i="18"/>
  <c r="I149" i="18"/>
  <c r="J135" i="18"/>
  <c r="D134" i="18"/>
  <c r="E37" i="18"/>
  <c r="E47" i="18"/>
  <c r="E150" i="18"/>
  <c r="M150" i="18" s="1"/>
  <c r="L144" i="18"/>
  <c r="E46" i="18"/>
  <c r="E71" i="18"/>
  <c r="E75" i="18"/>
  <c r="D93" i="18"/>
  <c r="L133" i="18"/>
  <c r="E180" i="18"/>
  <c r="E221" i="18"/>
  <c r="I134" i="18"/>
  <c r="N128" i="18"/>
  <c r="N129" i="18"/>
  <c r="N132" i="18"/>
  <c r="N145" i="18"/>
  <c r="N146" i="18"/>
  <c r="N147" i="18"/>
  <c r="E158" i="18"/>
  <c r="E34" i="18"/>
  <c r="E48" i="18"/>
  <c r="E73" i="18"/>
  <c r="E77" i="18"/>
  <c r="E113" i="18"/>
  <c r="G135" i="18"/>
  <c r="E159" i="18"/>
  <c r="E182" i="18"/>
  <c r="E223" i="18"/>
  <c r="E157" i="18"/>
  <c r="E168" i="18"/>
  <c r="M146" i="18"/>
  <c r="M147" i="18"/>
  <c r="E199" i="18"/>
  <c r="E210" i="18"/>
  <c r="L135" i="18"/>
  <c r="N144" i="18"/>
  <c r="H134" i="18"/>
  <c r="G149" i="18"/>
  <c r="E170" i="18"/>
  <c r="D50" i="18"/>
  <c r="E36" i="18"/>
  <c r="C93" i="18"/>
  <c r="G150" i="18"/>
  <c r="K150" i="18" s="1"/>
  <c r="N149" i="18"/>
  <c r="M144" i="18"/>
  <c r="C149" i="18"/>
  <c r="M135" i="18"/>
  <c r="G134" i="18"/>
  <c r="K134" i="18" s="1"/>
  <c r="E91" i="18"/>
  <c r="D51" i="18"/>
  <c r="C50" i="18"/>
  <c r="L150" i="18"/>
  <c r="N150" i="18"/>
  <c r="E90" i="18"/>
  <c r="F134" i="18"/>
  <c r="N143" i="18"/>
  <c r="E44" i="18"/>
  <c r="C51" i="18"/>
  <c r="K131" i="18"/>
  <c r="K144" i="18"/>
  <c r="L131" i="18"/>
  <c r="D149" i="18"/>
  <c r="L149" i="18" s="1"/>
  <c r="E134" i="18"/>
  <c r="M131" i="18"/>
  <c r="E149" i="18"/>
  <c r="N131" i="18"/>
  <c r="E171" i="18"/>
  <c r="K128" i="18"/>
  <c r="L128" i="18"/>
  <c r="E223" i="17"/>
  <c r="E213" i="17"/>
  <c r="E212" i="17"/>
  <c r="E210" i="17"/>
  <c r="E209" i="17"/>
  <c r="E208" i="17"/>
  <c r="E207" i="17"/>
  <c r="E200" i="17"/>
  <c r="E199" i="17"/>
  <c r="E197" i="17"/>
  <c r="E184" i="17"/>
  <c r="E182" i="17"/>
  <c r="E181" i="17"/>
  <c r="E180" i="17"/>
  <c r="E179" i="17"/>
  <c r="E178" i="17"/>
  <c r="E168" i="17"/>
  <c r="E167" i="17"/>
  <c r="E159" i="17"/>
  <c r="E158" i="17"/>
  <c r="E157" i="17"/>
  <c r="I149" i="17"/>
  <c r="N147" i="17"/>
  <c r="M147" i="17"/>
  <c r="L147" i="17"/>
  <c r="K147" i="17"/>
  <c r="N146" i="17"/>
  <c r="L146" i="17"/>
  <c r="K146" i="17"/>
  <c r="N145" i="17"/>
  <c r="M145" i="17"/>
  <c r="L145" i="17"/>
  <c r="K145" i="17"/>
  <c r="I150" i="17"/>
  <c r="H150" i="17"/>
  <c r="N144" i="17"/>
  <c r="M144" i="17"/>
  <c r="D150" i="17"/>
  <c r="C150" i="17"/>
  <c r="J149" i="17"/>
  <c r="H149" i="17"/>
  <c r="G149" i="17"/>
  <c r="F149" i="17"/>
  <c r="E149" i="17"/>
  <c r="L143" i="17"/>
  <c r="K143" i="17"/>
  <c r="N133" i="17"/>
  <c r="M133" i="17"/>
  <c r="L133" i="17"/>
  <c r="K133" i="17"/>
  <c r="N132" i="17"/>
  <c r="M132" i="17"/>
  <c r="L132" i="17"/>
  <c r="K132" i="17"/>
  <c r="J135" i="17"/>
  <c r="I135" i="17"/>
  <c r="H135" i="17"/>
  <c r="G135" i="17"/>
  <c r="F135" i="17"/>
  <c r="E135" i="17"/>
  <c r="D135" i="17"/>
  <c r="C135" i="17"/>
  <c r="N130" i="17"/>
  <c r="M130" i="17"/>
  <c r="L130" i="17"/>
  <c r="K130" i="17"/>
  <c r="N129" i="17"/>
  <c r="M129" i="17"/>
  <c r="L129" i="17"/>
  <c r="K129" i="17"/>
  <c r="J134" i="17"/>
  <c r="I134" i="17"/>
  <c r="H134" i="17"/>
  <c r="G134" i="17"/>
  <c r="F134" i="17"/>
  <c r="M128" i="17"/>
  <c r="D134" i="17"/>
  <c r="C134" i="17"/>
  <c r="E114" i="17"/>
  <c r="E112" i="17"/>
  <c r="E92" i="17"/>
  <c r="E77" i="17"/>
  <c r="E76" i="17"/>
  <c r="E73" i="17"/>
  <c r="E72" i="17"/>
  <c r="E70" i="17"/>
  <c r="E46" i="17"/>
  <c r="E37" i="17"/>
  <c r="E35" i="17"/>
  <c r="E160" i="18" l="1"/>
  <c r="E160" i="17"/>
  <c r="N134" i="18"/>
  <c r="N135" i="18"/>
  <c r="K135" i="18"/>
  <c r="M149" i="18"/>
  <c r="L134" i="18"/>
  <c r="E169" i="18"/>
  <c r="K149" i="18"/>
  <c r="M134" i="18"/>
  <c r="E93" i="18"/>
  <c r="E50" i="18"/>
  <c r="E51" i="18"/>
  <c r="L150" i="17"/>
  <c r="M135" i="17"/>
  <c r="L135" i="17"/>
  <c r="L134" i="17"/>
  <c r="N134" i="17"/>
  <c r="N135" i="17"/>
  <c r="N149" i="17"/>
  <c r="M146" i="17"/>
  <c r="F150" i="17"/>
  <c r="C93" i="17"/>
  <c r="C50" i="17"/>
  <c r="G150" i="17"/>
  <c r="K150" i="17" s="1"/>
  <c r="E166" i="17"/>
  <c r="E222" i="17"/>
  <c r="E36" i="17"/>
  <c r="D93" i="17"/>
  <c r="M149" i="17"/>
  <c r="E169" i="17"/>
  <c r="D50" i="17"/>
  <c r="E71" i="17"/>
  <c r="E75" i="17"/>
  <c r="E91" i="17"/>
  <c r="E198" i="17"/>
  <c r="C149" i="17"/>
  <c r="K149" i="17" s="1"/>
  <c r="E221" i="17"/>
  <c r="E34" i="17"/>
  <c r="E47" i="17"/>
  <c r="E113" i="17"/>
  <c r="E183" i="17"/>
  <c r="D51" i="17"/>
  <c r="E48" i="17"/>
  <c r="E150" i="17"/>
  <c r="M150" i="17" s="1"/>
  <c r="E74" i="17"/>
  <c r="E45" i="17"/>
  <c r="K134" i="17"/>
  <c r="K135" i="17"/>
  <c r="N131" i="17"/>
  <c r="J150" i="17"/>
  <c r="E185" i="17"/>
  <c r="E214" i="17"/>
  <c r="E134" i="17"/>
  <c r="M134" i="17" s="1"/>
  <c r="E90" i="17"/>
  <c r="E44" i="17"/>
  <c r="C51" i="17"/>
  <c r="K131" i="17"/>
  <c r="K144" i="17"/>
  <c r="E170" i="17"/>
  <c r="L131" i="17"/>
  <c r="L144" i="17"/>
  <c r="D149" i="17"/>
  <c r="L149" i="17" s="1"/>
  <c r="M143" i="17"/>
  <c r="N128" i="17"/>
  <c r="M131" i="17"/>
  <c r="E171" i="17"/>
  <c r="K128" i="17"/>
  <c r="N143" i="17"/>
  <c r="L128" i="17"/>
  <c r="E50" i="17" l="1"/>
  <c r="E93" i="17"/>
  <c r="N150" i="17"/>
  <c r="E51" i="17"/>
  <c r="E213" i="16" l="1"/>
  <c r="E184" i="16"/>
  <c r="E159" i="16"/>
  <c r="M147" i="16"/>
  <c r="L147" i="16"/>
  <c r="L146" i="16"/>
  <c r="L145" i="16"/>
  <c r="J150" i="16"/>
  <c r="I150" i="16"/>
  <c r="G150" i="16"/>
  <c r="M144" i="16"/>
  <c r="D150" i="16"/>
  <c r="J149" i="16"/>
  <c r="I149" i="16"/>
  <c r="E149" i="16"/>
  <c r="D149" i="16"/>
  <c r="M132" i="16"/>
  <c r="L132" i="16"/>
  <c r="J135" i="16"/>
  <c r="I135" i="16"/>
  <c r="H135" i="16"/>
  <c r="G135" i="16"/>
  <c r="E135" i="16"/>
  <c r="D135" i="16"/>
  <c r="N130" i="16"/>
  <c r="M130" i="16"/>
  <c r="L130" i="16"/>
  <c r="K130" i="16"/>
  <c r="M129" i="16"/>
  <c r="L129" i="16"/>
  <c r="I134" i="16"/>
  <c r="H134" i="16"/>
  <c r="G134" i="16"/>
  <c r="E134" i="16"/>
  <c r="E35" i="16"/>
  <c r="E207" i="16"/>
  <c r="H149" i="16"/>
  <c r="H150" i="16"/>
  <c r="E184" i="15"/>
  <c r="E180" i="15"/>
  <c r="N147" i="15"/>
  <c r="M147" i="15"/>
  <c r="L146" i="15"/>
  <c r="M145" i="15"/>
  <c r="L145" i="15"/>
  <c r="J150" i="15"/>
  <c r="I150" i="15"/>
  <c r="H150" i="15"/>
  <c r="F150" i="15"/>
  <c r="E150" i="15"/>
  <c r="C150" i="15"/>
  <c r="J149" i="15"/>
  <c r="I149" i="15"/>
  <c r="H149" i="15"/>
  <c r="G149" i="15"/>
  <c r="F149" i="15"/>
  <c r="E149" i="15"/>
  <c r="L143" i="15"/>
  <c r="M133" i="15"/>
  <c r="L133" i="15"/>
  <c r="N132" i="15"/>
  <c r="M132" i="15"/>
  <c r="L132" i="15"/>
  <c r="K132" i="15"/>
  <c r="I135" i="15"/>
  <c r="E135" i="15"/>
  <c r="N130" i="15"/>
  <c r="M130" i="15"/>
  <c r="N129" i="15"/>
  <c r="M129" i="15"/>
  <c r="L129" i="15"/>
  <c r="K129" i="15"/>
  <c r="J134" i="15"/>
  <c r="I134" i="15"/>
  <c r="H134" i="15"/>
  <c r="F134" i="15"/>
  <c r="M128" i="15"/>
  <c r="D134" i="15"/>
  <c r="C134" i="15"/>
  <c r="E76" i="15"/>
  <c r="E207" i="15"/>
  <c r="E214" i="14"/>
  <c r="E213" i="14"/>
  <c r="E212" i="14"/>
  <c r="E198" i="14"/>
  <c r="M147" i="14"/>
  <c r="L147" i="14"/>
  <c r="L146" i="14"/>
  <c r="J150" i="14"/>
  <c r="I150" i="14"/>
  <c r="H150" i="14"/>
  <c r="E150" i="14"/>
  <c r="D150" i="14"/>
  <c r="C150" i="14"/>
  <c r="J149" i="14"/>
  <c r="I149" i="14"/>
  <c r="H149" i="14"/>
  <c r="F149" i="14"/>
  <c r="E149" i="14"/>
  <c r="D149" i="14"/>
  <c r="M132" i="14"/>
  <c r="L132" i="14"/>
  <c r="H135" i="14"/>
  <c r="M131" i="14"/>
  <c r="L131" i="14"/>
  <c r="N130" i="14"/>
  <c r="M130" i="14"/>
  <c r="L130" i="14"/>
  <c r="K130" i="14"/>
  <c r="M129" i="14"/>
  <c r="E134" i="14"/>
  <c r="E76" i="14"/>
  <c r="E207" i="14"/>
  <c r="E159" i="9"/>
  <c r="E159" i="7"/>
  <c r="E159" i="10" l="1"/>
  <c r="G134" i="15"/>
  <c r="K134" i="15" s="1"/>
  <c r="E159" i="15"/>
  <c r="E213" i="15"/>
  <c r="E159" i="8"/>
  <c r="E198" i="16"/>
  <c r="E214" i="16"/>
  <c r="N133" i="15"/>
  <c r="E212" i="16"/>
  <c r="E77" i="15"/>
  <c r="E183" i="16"/>
  <c r="E179" i="15"/>
  <c r="M133" i="16"/>
  <c r="E76" i="16"/>
  <c r="H134" i="14"/>
  <c r="L128" i="16"/>
  <c r="E158" i="15"/>
  <c r="E158" i="8"/>
  <c r="E200" i="15"/>
  <c r="E208" i="16"/>
  <c r="E178" i="15"/>
  <c r="J134" i="14"/>
  <c r="I134" i="14"/>
  <c r="M134" i="14" s="1"/>
  <c r="E159" i="12"/>
  <c r="E209" i="15"/>
  <c r="J134" i="16"/>
  <c r="L129" i="14"/>
  <c r="E180" i="16"/>
  <c r="E181" i="14"/>
  <c r="E210" i="15"/>
  <c r="E114" i="16"/>
  <c r="E209" i="16"/>
  <c r="E208" i="15"/>
  <c r="E197" i="15"/>
  <c r="E181" i="15"/>
  <c r="E181" i="16"/>
  <c r="L133" i="16"/>
  <c r="D160" i="16"/>
  <c r="K143" i="15"/>
  <c r="K147" i="15"/>
  <c r="L144" i="15"/>
  <c r="L147" i="15"/>
  <c r="C160" i="7"/>
  <c r="C160" i="12"/>
  <c r="D160" i="10"/>
  <c r="D160" i="6"/>
  <c r="C135" i="16"/>
  <c r="K135" i="16" s="1"/>
  <c r="K132" i="16"/>
  <c r="N131" i="16"/>
  <c r="N132" i="16"/>
  <c r="H135" i="15"/>
  <c r="K130" i="15"/>
  <c r="K133" i="15"/>
  <c r="F135" i="15"/>
  <c r="N132" i="14"/>
  <c r="G135" i="15"/>
  <c r="K129" i="16"/>
  <c r="I135" i="14"/>
  <c r="J135" i="15"/>
  <c r="J135" i="14"/>
  <c r="C135" i="15"/>
  <c r="K132" i="14"/>
  <c r="L130" i="15"/>
  <c r="D135" i="15"/>
  <c r="E77" i="16"/>
  <c r="D160" i="7"/>
  <c r="D160" i="12"/>
  <c r="C160" i="6"/>
  <c r="C160" i="10"/>
  <c r="E160" i="10" s="1"/>
  <c r="E158" i="12"/>
  <c r="E159" i="13"/>
  <c r="E72" i="16"/>
  <c r="E92" i="16"/>
  <c r="C160" i="16"/>
  <c r="F134" i="14"/>
  <c r="C160" i="9"/>
  <c r="C160" i="15"/>
  <c r="D160" i="9"/>
  <c r="C160" i="14"/>
  <c r="D160" i="15"/>
  <c r="C160" i="13"/>
  <c r="D160" i="14"/>
  <c r="C160" i="8"/>
  <c r="D160" i="8"/>
  <c r="D160" i="13"/>
  <c r="E114" i="14"/>
  <c r="E35" i="14"/>
  <c r="E45" i="14"/>
  <c r="E75" i="14"/>
  <c r="E91" i="14"/>
  <c r="E167" i="14"/>
  <c r="G150" i="15"/>
  <c r="K150" i="15" s="1"/>
  <c r="M145" i="16"/>
  <c r="M146" i="16"/>
  <c r="E166" i="15"/>
  <c r="N145" i="16"/>
  <c r="L143" i="14"/>
  <c r="E36" i="14"/>
  <c r="E92" i="14"/>
  <c r="E200" i="14"/>
  <c r="E222" i="14"/>
  <c r="E157" i="12"/>
  <c r="E44" i="16"/>
  <c r="E113" i="16"/>
  <c r="E178" i="16"/>
  <c r="E182" i="16"/>
  <c r="E197" i="16"/>
  <c r="E92" i="15"/>
  <c r="E34" i="14"/>
  <c r="E48" i="14"/>
  <c r="E70" i="14"/>
  <c r="E74" i="14"/>
  <c r="E166" i="14"/>
  <c r="E209" i="14"/>
  <c r="D51" i="14"/>
  <c r="K146" i="14"/>
  <c r="M146" i="15"/>
  <c r="D50" i="16"/>
  <c r="E223" i="16"/>
  <c r="E45" i="16"/>
  <c r="E91" i="16"/>
  <c r="E159" i="6"/>
  <c r="E157" i="8"/>
  <c r="E178" i="14"/>
  <c r="E223" i="14"/>
  <c r="E37" i="16"/>
  <c r="E47" i="16"/>
  <c r="E73" i="16"/>
  <c r="K128" i="16"/>
  <c r="K133" i="16"/>
  <c r="K143" i="16"/>
  <c r="K144" i="16"/>
  <c r="K145" i="16"/>
  <c r="K146" i="16"/>
  <c r="K147" i="16"/>
  <c r="E167" i="16"/>
  <c r="E199" i="16"/>
  <c r="E210" i="16"/>
  <c r="E45" i="15"/>
  <c r="E199" i="15"/>
  <c r="E221" i="15"/>
  <c r="E183" i="14"/>
  <c r="E221" i="14"/>
  <c r="E112" i="14"/>
  <c r="E158" i="14"/>
  <c r="E168" i="14"/>
  <c r="M149" i="15"/>
  <c r="M150" i="15"/>
  <c r="E185" i="15"/>
  <c r="E222" i="15"/>
  <c r="E184" i="14"/>
  <c r="N146" i="15"/>
  <c r="L133" i="14"/>
  <c r="L145" i="14"/>
  <c r="E37" i="15"/>
  <c r="E47" i="15"/>
  <c r="E73" i="15"/>
  <c r="E113" i="15"/>
  <c r="E182" i="15"/>
  <c r="E223" i="15"/>
  <c r="E48" i="16"/>
  <c r="E185" i="16"/>
  <c r="E200" i="16"/>
  <c r="N145" i="15"/>
  <c r="C50" i="14"/>
  <c r="M146" i="14"/>
  <c r="M133" i="14"/>
  <c r="M145" i="14"/>
  <c r="D93" i="14"/>
  <c r="E34" i="15"/>
  <c r="E48" i="15"/>
  <c r="E70" i="15"/>
  <c r="E74" i="15"/>
  <c r="N150" i="15"/>
  <c r="E158" i="6"/>
  <c r="D50" i="14"/>
  <c r="N144" i="15"/>
  <c r="E114" i="15"/>
  <c r="E183" i="15"/>
  <c r="E214" i="15"/>
  <c r="E168" i="16"/>
  <c r="E70" i="16"/>
  <c r="E74" i="16"/>
  <c r="E90" i="16"/>
  <c r="E222" i="16"/>
  <c r="C134" i="14"/>
  <c r="M149" i="14"/>
  <c r="E72" i="14"/>
  <c r="E168" i="15"/>
  <c r="E36" i="16"/>
  <c r="E158" i="10"/>
  <c r="N129" i="14"/>
  <c r="N146" i="14"/>
  <c r="N147" i="14"/>
  <c r="E35" i="15"/>
  <c r="E71" i="15"/>
  <c r="E75" i="15"/>
  <c r="K145" i="15"/>
  <c r="K146" i="15"/>
  <c r="C51" i="16"/>
  <c r="E46" i="16"/>
  <c r="N133" i="14"/>
  <c r="N144" i="14"/>
  <c r="N145" i="14"/>
  <c r="M144" i="14"/>
  <c r="E37" i="14"/>
  <c r="E47" i="14"/>
  <c r="E73" i="14"/>
  <c r="E77" i="14"/>
  <c r="E113" i="14"/>
  <c r="K144" i="14"/>
  <c r="G150" i="14"/>
  <c r="K150" i="14" s="1"/>
  <c r="E170" i="14"/>
  <c r="E36" i="15"/>
  <c r="D51" i="15"/>
  <c r="E72" i="15"/>
  <c r="E182" i="14"/>
  <c r="E179" i="16"/>
  <c r="M143" i="16"/>
  <c r="D51" i="16"/>
  <c r="E157" i="6"/>
  <c r="E158" i="7"/>
  <c r="E157" i="10"/>
  <c r="E197" i="14"/>
  <c r="E208" i="14"/>
  <c r="E112" i="15"/>
  <c r="N149" i="15"/>
  <c r="E34" i="16"/>
  <c r="L135" i="16"/>
  <c r="L149" i="16"/>
  <c r="E221" i="16"/>
  <c r="E171" i="14"/>
  <c r="E71" i="14"/>
  <c r="K129" i="14"/>
  <c r="K133" i="14"/>
  <c r="K143" i="14"/>
  <c r="K145" i="14"/>
  <c r="K147" i="14"/>
  <c r="E212" i="15"/>
  <c r="D93" i="16"/>
  <c r="E112" i="16"/>
  <c r="F134" i="16"/>
  <c r="N133" i="16"/>
  <c r="N143" i="16"/>
  <c r="N144" i="16"/>
  <c r="F149" i="16"/>
  <c r="N149" i="16" s="1"/>
  <c r="N146" i="16"/>
  <c r="N147" i="16"/>
  <c r="N149" i="14"/>
  <c r="E167" i="15"/>
  <c r="E46" i="15"/>
  <c r="E198" i="15"/>
  <c r="D150" i="15"/>
  <c r="L150" i="15" s="1"/>
  <c r="C93" i="14"/>
  <c r="E158" i="13"/>
  <c r="C51" i="14"/>
  <c r="D134" i="14"/>
  <c r="E179" i="14"/>
  <c r="C149" i="15"/>
  <c r="K149" i="15" s="1"/>
  <c r="C50" i="15"/>
  <c r="E90" i="15"/>
  <c r="G149" i="16"/>
  <c r="G149" i="14"/>
  <c r="E158" i="9"/>
  <c r="E180" i="14"/>
  <c r="E199" i="14"/>
  <c r="E210" i="14"/>
  <c r="N143" i="15"/>
  <c r="D50" i="15"/>
  <c r="E91" i="15"/>
  <c r="E185" i="14"/>
  <c r="E71" i="16"/>
  <c r="E75" i="16"/>
  <c r="E157" i="16"/>
  <c r="L144" i="16"/>
  <c r="C150" i="16"/>
  <c r="K150" i="16" s="1"/>
  <c r="M149" i="16"/>
  <c r="N129" i="16"/>
  <c r="C50" i="16"/>
  <c r="M134" i="16"/>
  <c r="M135" i="16"/>
  <c r="L150" i="16"/>
  <c r="C134" i="16"/>
  <c r="K134" i="16" s="1"/>
  <c r="C93" i="16"/>
  <c r="M128" i="16"/>
  <c r="E150" i="16"/>
  <c r="M150" i="16" s="1"/>
  <c r="E166" i="16"/>
  <c r="M131" i="16"/>
  <c r="D134" i="16"/>
  <c r="L134" i="16" s="1"/>
  <c r="E158" i="16"/>
  <c r="N128" i="16"/>
  <c r="F150" i="16"/>
  <c r="N150" i="16" s="1"/>
  <c r="F135" i="16"/>
  <c r="N135" i="16" s="1"/>
  <c r="L143" i="16"/>
  <c r="K131" i="16"/>
  <c r="C149" i="16"/>
  <c r="E171" i="16"/>
  <c r="L131" i="16"/>
  <c r="E157" i="15"/>
  <c r="M135" i="15"/>
  <c r="L134" i="15"/>
  <c r="C93" i="15"/>
  <c r="N134" i="15"/>
  <c r="E44" i="15"/>
  <c r="C51" i="15"/>
  <c r="K131" i="15"/>
  <c r="K144" i="15"/>
  <c r="E170" i="15"/>
  <c r="L131" i="15"/>
  <c r="D149" i="15"/>
  <c r="L149" i="15" s="1"/>
  <c r="E134" i="15"/>
  <c r="M134" i="15" s="1"/>
  <c r="M144" i="15"/>
  <c r="N131" i="15"/>
  <c r="E171" i="15"/>
  <c r="M143" i="15"/>
  <c r="D93" i="15"/>
  <c r="M131" i="15"/>
  <c r="K128" i="15"/>
  <c r="N128" i="15"/>
  <c r="L128" i="15"/>
  <c r="M150" i="14"/>
  <c r="F150" i="14"/>
  <c r="N150" i="14" s="1"/>
  <c r="L150" i="14"/>
  <c r="L149" i="14"/>
  <c r="C135" i="14"/>
  <c r="F135" i="14"/>
  <c r="G135" i="14"/>
  <c r="G134" i="14"/>
  <c r="E46" i="14"/>
  <c r="M128" i="14"/>
  <c r="M143" i="14"/>
  <c r="E90" i="14"/>
  <c r="N128" i="14"/>
  <c r="N143" i="14"/>
  <c r="E44" i="14"/>
  <c r="K131" i="14"/>
  <c r="C149" i="14"/>
  <c r="E159" i="14"/>
  <c r="D135" i="14"/>
  <c r="L135" i="14" s="1"/>
  <c r="E135" i="14"/>
  <c r="N131" i="14"/>
  <c r="E157" i="14"/>
  <c r="K128" i="14"/>
  <c r="L144" i="14"/>
  <c r="L128" i="14"/>
  <c r="E157" i="13"/>
  <c r="E157" i="9"/>
  <c r="E157" i="7"/>
  <c r="E159" i="1"/>
  <c r="E214" i="13"/>
  <c r="E213" i="13"/>
  <c r="E212" i="13"/>
  <c r="E198" i="13"/>
  <c r="M147" i="13"/>
  <c r="L147" i="13"/>
  <c r="L146" i="13"/>
  <c r="L145" i="13"/>
  <c r="J150" i="13"/>
  <c r="I150" i="13"/>
  <c r="H150" i="13"/>
  <c r="G150" i="13"/>
  <c r="F150" i="13"/>
  <c r="L144" i="13"/>
  <c r="J149" i="13"/>
  <c r="I149" i="13"/>
  <c r="H149" i="13"/>
  <c r="F149" i="13"/>
  <c r="D149" i="13"/>
  <c r="C149" i="13"/>
  <c r="M132" i="13"/>
  <c r="L132" i="13"/>
  <c r="I135" i="13"/>
  <c r="H135" i="13"/>
  <c r="E135" i="13"/>
  <c r="D135" i="13"/>
  <c r="N130" i="13"/>
  <c r="M130" i="13"/>
  <c r="L130" i="13"/>
  <c r="K130" i="13"/>
  <c r="M129" i="13"/>
  <c r="J134" i="13"/>
  <c r="G134" i="13"/>
  <c r="E76" i="13"/>
  <c r="E207" i="13"/>
  <c r="E185" i="13"/>
  <c r="E184" i="13"/>
  <c r="E183" i="13"/>
  <c r="E182" i="13"/>
  <c r="N134" i="14" l="1"/>
  <c r="L134" i="14"/>
  <c r="E160" i="8"/>
  <c r="L128" i="13"/>
  <c r="E160" i="16"/>
  <c r="E160" i="7"/>
  <c r="E160" i="13"/>
  <c r="E160" i="14"/>
  <c r="E160" i="15"/>
  <c r="E160" i="9"/>
  <c r="E160" i="6"/>
  <c r="E160" i="12"/>
  <c r="E169" i="15"/>
  <c r="H134" i="13"/>
  <c r="I134" i="13"/>
  <c r="E134" i="13"/>
  <c r="N134" i="16"/>
  <c r="E51" i="14"/>
  <c r="E72" i="13"/>
  <c r="E199" i="13"/>
  <c r="E221" i="13"/>
  <c r="E210" i="13"/>
  <c r="E180" i="13"/>
  <c r="M133" i="13"/>
  <c r="E93" i="15"/>
  <c r="N135" i="15"/>
  <c r="K132" i="13"/>
  <c r="N132" i="13"/>
  <c r="L135" i="15"/>
  <c r="K135" i="15"/>
  <c r="M135" i="14"/>
  <c r="N135" i="14"/>
  <c r="E92" i="13"/>
  <c r="D160" i="1"/>
  <c r="C160" i="1"/>
  <c r="E50" i="16"/>
  <c r="J135" i="13"/>
  <c r="E74" i="13"/>
  <c r="E150" i="13"/>
  <c r="M150" i="13" s="1"/>
  <c r="L129" i="13"/>
  <c r="L133" i="13"/>
  <c r="D150" i="13"/>
  <c r="L150" i="13" s="1"/>
  <c r="E51" i="16"/>
  <c r="E93" i="14"/>
  <c r="E166" i="13"/>
  <c r="E157" i="1"/>
  <c r="E50" i="14"/>
  <c r="E181" i="13"/>
  <c r="E200" i="13"/>
  <c r="E222" i="13"/>
  <c r="E70" i="13"/>
  <c r="E114" i="13"/>
  <c r="E208" i="13"/>
  <c r="C51" i="13"/>
  <c r="K134" i="14"/>
  <c r="E51" i="15"/>
  <c r="E169" i="16"/>
  <c r="E50" i="15"/>
  <c r="E169" i="14"/>
  <c r="E223" i="13"/>
  <c r="E158" i="1"/>
  <c r="C135" i="13"/>
  <c r="K146" i="13"/>
  <c r="K145" i="13"/>
  <c r="L135" i="13"/>
  <c r="N133" i="13"/>
  <c r="E48" i="13"/>
  <c r="E77" i="13"/>
  <c r="E113" i="13"/>
  <c r="K133" i="13"/>
  <c r="K147" i="13"/>
  <c r="D134" i="13"/>
  <c r="E178" i="13"/>
  <c r="E197" i="13"/>
  <c r="D50" i="13"/>
  <c r="K149" i="16"/>
  <c r="E170" i="13"/>
  <c r="E71" i="13"/>
  <c r="E36" i="13"/>
  <c r="K129" i="13"/>
  <c r="K144" i="13"/>
  <c r="E75" i="13"/>
  <c r="E46" i="13"/>
  <c r="E37" i="13"/>
  <c r="E47" i="13"/>
  <c r="K149" i="14"/>
  <c r="E93" i="16"/>
  <c r="E167" i="13"/>
  <c r="E179" i="13"/>
  <c r="E209" i="13"/>
  <c r="E170" i="16"/>
  <c r="K135" i="14"/>
  <c r="E34" i="13"/>
  <c r="C50" i="13"/>
  <c r="E73" i="13"/>
  <c r="M143" i="13"/>
  <c r="E149" i="13"/>
  <c r="M149" i="13" s="1"/>
  <c r="E112" i="13"/>
  <c r="F134" i="13"/>
  <c r="N134" i="13" s="1"/>
  <c r="F135" i="13"/>
  <c r="N150" i="13"/>
  <c r="N146" i="13"/>
  <c r="E44" i="13"/>
  <c r="E90" i="13"/>
  <c r="G135" i="13"/>
  <c r="G149" i="13"/>
  <c r="K149" i="13" s="1"/>
  <c r="M146" i="13"/>
  <c r="N143" i="13"/>
  <c r="N149" i="13"/>
  <c r="N145" i="13"/>
  <c r="N147" i="13"/>
  <c r="E35" i="13"/>
  <c r="E91" i="13"/>
  <c r="E168" i="13"/>
  <c r="E171" i="13"/>
  <c r="L149" i="13"/>
  <c r="M145" i="13"/>
  <c r="K143" i="13"/>
  <c r="M135" i="13"/>
  <c r="C134" i="13"/>
  <c r="K134" i="13" s="1"/>
  <c r="N129" i="13"/>
  <c r="D93" i="13"/>
  <c r="D51" i="13"/>
  <c r="M131" i="13"/>
  <c r="M144" i="13"/>
  <c r="E45" i="13"/>
  <c r="N131" i="13"/>
  <c r="N144" i="13"/>
  <c r="K128" i="13"/>
  <c r="C150" i="13"/>
  <c r="K150" i="13" s="1"/>
  <c r="C93" i="13"/>
  <c r="M128" i="13"/>
  <c r="N128" i="13"/>
  <c r="K131" i="13"/>
  <c r="L143" i="13"/>
  <c r="L131" i="13"/>
  <c r="E160" i="1" l="1"/>
  <c r="M134" i="13"/>
  <c r="L134" i="13"/>
  <c r="N135" i="13"/>
  <c r="K135" i="13"/>
  <c r="E51" i="13"/>
  <c r="E50" i="13"/>
  <c r="E169" i="13"/>
  <c r="E93" i="13"/>
  <c r="E223" i="12" l="1"/>
  <c r="E222" i="12"/>
  <c r="E221" i="12"/>
  <c r="E214" i="12"/>
  <c r="E213" i="12"/>
  <c r="E212" i="12"/>
  <c r="E210" i="12"/>
  <c r="E209" i="12"/>
  <c r="E208" i="12"/>
  <c r="E207" i="12"/>
  <c r="E200" i="12"/>
  <c r="E199" i="12"/>
  <c r="E198" i="12"/>
  <c r="E197" i="12"/>
  <c r="E185" i="12"/>
  <c r="E184" i="12"/>
  <c r="E182" i="12"/>
  <c r="E181" i="12"/>
  <c r="E180" i="12"/>
  <c r="E179" i="12"/>
  <c r="E178" i="12"/>
  <c r="E168" i="12"/>
  <c r="E167" i="12"/>
  <c r="E166" i="12"/>
  <c r="J150" i="12"/>
  <c r="I150" i="12"/>
  <c r="H150" i="12"/>
  <c r="C150" i="12"/>
  <c r="G149" i="12"/>
  <c r="F149" i="12"/>
  <c r="E149" i="12"/>
  <c r="D149" i="12"/>
  <c r="N147" i="12"/>
  <c r="M147" i="12"/>
  <c r="L147" i="12"/>
  <c r="K147" i="12"/>
  <c r="N146" i="12"/>
  <c r="M146" i="12"/>
  <c r="L146" i="12"/>
  <c r="K146" i="12"/>
  <c r="N145" i="12"/>
  <c r="M145" i="12"/>
  <c r="L145" i="12"/>
  <c r="K145" i="12"/>
  <c r="M144" i="12"/>
  <c r="G150" i="12"/>
  <c r="F150" i="12"/>
  <c r="E150" i="12"/>
  <c r="L144" i="12"/>
  <c r="K144" i="12"/>
  <c r="J149" i="12"/>
  <c r="I149" i="12"/>
  <c r="H149" i="12"/>
  <c r="N143" i="12"/>
  <c r="M143" i="12"/>
  <c r="L143" i="12"/>
  <c r="C149" i="12"/>
  <c r="N133" i="12"/>
  <c r="M133" i="12"/>
  <c r="L133" i="12"/>
  <c r="K133" i="12"/>
  <c r="N132" i="12"/>
  <c r="M132" i="12"/>
  <c r="L132" i="12"/>
  <c r="K132" i="12"/>
  <c r="J135" i="12"/>
  <c r="I135" i="12"/>
  <c r="H135" i="12"/>
  <c r="G135" i="12"/>
  <c r="F135" i="12"/>
  <c r="M131" i="12"/>
  <c r="D135" i="12"/>
  <c r="C135" i="12"/>
  <c r="N130" i="12"/>
  <c r="M130" i="12"/>
  <c r="L130" i="12"/>
  <c r="K130" i="12"/>
  <c r="N129" i="12"/>
  <c r="M129" i="12"/>
  <c r="L129" i="12"/>
  <c r="K129" i="12"/>
  <c r="J134" i="12"/>
  <c r="I134" i="12"/>
  <c r="H134" i="12"/>
  <c r="G134" i="12"/>
  <c r="F134" i="12"/>
  <c r="E134" i="12"/>
  <c r="D134" i="12"/>
  <c r="C134" i="12"/>
  <c r="E114" i="12"/>
  <c r="E113" i="12"/>
  <c r="E112" i="12"/>
  <c r="C93" i="12"/>
  <c r="E91" i="12"/>
  <c r="D93" i="12"/>
  <c r="E77" i="12"/>
  <c r="E76" i="12"/>
  <c r="E75" i="12"/>
  <c r="E74" i="12"/>
  <c r="E73" i="12"/>
  <c r="E72" i="12"/>
  <c r="E71" i="12"/>
  <c r="E70" i="12"/>
  <c r="E48" i="12"/>
  <c r="D51" i="12"/>
  <c r="E47" i="12"/>
  <c r="E46" i="12"/>
  <c r="D50" i="12"/>
  <c r="E44" i="12"/>
  <c r="E37" i="12"/>
  <c r="E36" i="12"/>
  <c r="E35" i="12"/>
  <c r="E34" i="12"/>
  <c r="M134" i="12" l="1"/>
  <c r="L134" i="12"/>
  <c r="M150" i="12"/>
  <c r="L149" i="12"/>
  <c r="M149" i="12"/>
  <c r="E93" i="12"/>
  <c r="E183" i="12"/>
  <c r="K134" i="12"/>
  <c r="K149" i="12"/>
  <c r="E169" i="12"/>
  <c r="N150" i="12"/>
  <c r="K135" i="12"/>
  <c r="L135" i="12"/>
  <c r="N134" i="12"/>
  <c r="N135" i="12"/>
  <c r="N149" i="12"/>
  <c r="K150" i="12"/>
  <c r="E135" i="12"/>
  <c r="M135" i="12" s="1"/>
  <c r="N131" i="12"/>
  <c r="N144" i="12"/>
  <c r="K128" i="12"/>
  <c r="K143" i="12"/>
  <c r="E170" i="12"/>
  <c r="C50" i="12"/>
  <c r="E50" i="12" s="1"/>
  <c r="E92" i="12"/>
  <c r="L128" i="12"/>
  <c r="D150" i="12"/>
  <c r="L150" i="12" s="1"/>
  <c r="E45" i="12"/>
  <c r="E90" i="12"/>
  <c r="N128" i="12"/>
  <c r="E171" i="12"/>
  <c r="C51" i="12"/>
  <c r="E51" i="12" s="1"/>
  <c r="K131" i="12"/>
  <c r="M128" i="12"/>
  <c r="L131" i="12"/>
  <c r="E214" i="10" l="1"/>
  <c r="E213" i="10"/>
  <c r="E212" i="10"/>
  <c r="E210" i="10"/>
  <c r="E198" i="10"/>
  <c r="E184" i="10"/>
  <c r="E181" i="10"/>
  <c r="E180" i="10"/>
  <c r="N147" i="10"/>
  <c r="M147" i="10"/>
  <c r="L147" i="10"/>
  <c r="K147" i="10"/>
  <c r="L146" i="10"/>
  <c r="M145" i="10"/>
  <c r="L145" i="10"/>
  <c r="J150" i="10"/>
  <c r="I150" i="10"/>
  <c r="H150" i="10"/>
  <c r="F150" i="10"/>
  <c r="E150" i="10"/>
  <c r="L144" i="10"/>
  <c r="J149" i="10"/>
  <c r="I149" i="10"/>
  <c r="H149" i="10"/>
  <c r="E149" i="10"/>
  <c r="D149" i="10"/>
  <c r="M133" i="10"/>
  <c r="L133" i="10"/>
  <c r="M132" i="10"/>
  <c r="L132" i="10"/>
  <c r="K132" i="10"/>
  <c r="J135" i="10"/>
  <c r="I135" i="10"/>
  <c r="H135" i="10"/>
  <c r="G135" i="10"/>
  <c r="F135" i="10"/>
  <c r="E135" i="10"/>
  <c r="D135" i="10"/>
  <c r="C135" i="10"/>
  <c r="M130" i="10"/>
  <c r="L130" i="10"/>
  <c r="K130" i="10"/>
  <c r="M129" i="10"/>
  <c r="L129" i="10"/>
  <c r="K129" i="10"/>
  <c r="I134" i="10"/>
  <c r="H134" i="10"/>
  <c r="G134" i="10"/>
  <c r="F134" i="10"/>
  <c r="M128" i="10"/>
  <c r="D134" i="10"/>
  <c r="E77" i="10"/>
  <c r="E76" i="10"/>
  <c r="E35" i="10"/>
  <c r="E208" i="10"/>
  <c r="E207" i="10"/>
  <c r="E214" i="9"/>
  <c r="E184" i="8"/>
  <c r="E184" i="9"/>
  <c r="L147" i="9"/>
  <c r="N146" i="9"/>
  <c r="M146" i="9"/>
  <c r="L146" i="9"/>
  <c r="K146" i="9"/>
  <c r="L145" i="9"/>
  <c r="J150" i="9"/>
  <c r="I150" i="9"/>
  <c r="H150" i="9"/>
  <c r="G150" i="9"/>
  <c r="F150" i="9"/>
  <c r="M144" i="9"/>
  <c r="L144" i="9"/>
  <c r="K144" i="9"/>
  <c r="I149" i="9"/>
  <c r="H149" i="9"/>
  <c r="D149" i="9"/>
  <c r="C149" i="9"/>
  <c r="N132" i="9"/>
  <c r="M132" i="9"/>
  <c r="L132" i="9"/>
  <c r="K132" i="9"/>
  <c r="J135" i="9"/>
  <c r="I135" i="9"/>
  <c r="H135" i="9"/>
  <c r="G135" i="9"/>
  <c r="F135" i="9"/>
  <c r="E135" i="9"/>
  <c r="D135" i="9"/>
  <c r="C135" i="9"/>
  <c r="M130" i="9"/>
  <c r="L130" i="9"/>
  <c r="N129" i="9"/>
  <c r="L129" i="9"/>
  <c r="K129" i="9"/>
  <c r="D134" i="9"/>
  <c r="C134" i="9"/>
  <c r="E76" i="9"/>
  <c r="E207" i="9"/>
  <c r="E214" i="8"/>
  <c r="E213" i="8"/>
  <c r="E212" i="8"/>
  <c r="E181" i="8"/>
  <c r="L147" i="8"/>
  <c r="K147" i="8"/>
  <c r="M146" i="8"/>
  <c r="L146" i="8"/>
  <c r="L145" i="8"/>
  <c r="J150" i="8"/>
  <c r="I150" i="8"/>
  <c r="H150" i="8"/>
  <c r="G150" i="8"/>
  <c r="F150" i="8"/>
  <c r="E150" i="8"/>
  <c r="D150" i="8"/>
  <c r="C150" i="8"/>
  <c r="J149" i="8"/>
  <c r="I149" i="8"/>
  <c r="H149" i="8"/>
  <c r="G149" i="8"/>
  <c r="N143" i="8"/>
  <c r="M143" i="8"/>
  <c r="D149" i="8"/>
  <c r="C149" i="8"/>
  <c r="N132" i="8"/>
  <c r="M132" i="8"/>
  <c r="L132" i="8"/>
  <c r="K132" i="8"/>
  <c r="H135" i="8"/>
  <c r="N130" i="8"/>
  <c r="M130" i="8"/>
  <c r="L130" i="8"/>
  <c r="K130" i="8"/>
  <c r="N129" i="8"/>
  <c r="M129" i="8"/>
  <c r="L129" i="8"/>
  <c r="K129" i="8"/>
  <c r="H134" i="8"/>
  <c r="G134" i="8"/>
  <c r="C134" i="8"/>
  <c r="E77" i="8"/>
  <c r="E76" i="8"/>
  <c r="E35" i="8"/>
  <c r="E207" i="8"/>
  <c r="F134" i="9" l="1"/>
  <c r="E200" i="10"/>
  <c r="E222" i="10"/>
  <c r="E178" i="10"/>
  <c r="E198" i="8"/>
  <c r="E77" i="9"/>
  <c r="E197" i="10"/>
  <c r="H134" i="9"/>
  <c r="L134" i="9" s="1"/>
  <c r="I134" i="8"/>
  <c r="E179" i="10"/>
  <c r="E183" i="10"/>
  <c r="E209" i="10"/>
  <c r="E199" i="10"/>
  <c r="E210" i="8"/>
  <c r="E179" i="8"/>
  <c r="J134" i="8"/>
  <c r="E210" i="9"/>
  <c r="K133" i="8"/>
  <c r="E185" i="10"/>
  <c r="K133" i="10"/>
  <c r="E223" i="10"/>
  <c r="I134" i="9"/>
  <c r="J134" i="10"/>
  <c r="N134" i="10" s="1"/>
  <c r="E181" i="9"/>
  <c r="F134" i="8"/>
  <c r="E213" i="9"/>
  <c r="E167" i="8"/>
  <c r="E170" i="8"/>
  <c r="E180" i="8"/>
  <c r="E167" i="10"/>
  <c r="E170" i="10"/>
  <c r="E198" i="9"/>
  <c r="E212" i="9"/>
  <c r="E180" i="9"/>
  <c r="E178" i="8"/>
  <c r="E166" i="10"/>
  <c r="E72" i="8"/>
  <c r="M147" i="9"/>
  <c r="N147" i="8"/>
  <c r="G149" i="9"/>
  <c r="K149" i="9" s="1"/>
  <c r="M146" i="10"/>
  <c r="M147" i="8"/>
  <c r="K147" i="9"/>
  <c r="N147" i="9"/>
  <c r="C134" i="10"/>
  <c r="K134" i="10" s="1"/>
  <c r="L133" i="8"/>
  <c r="L133" i="9"/>
  <c r="L128" i="8"/>
  <c r="K133" i="9"/>
  <c r="N130" i="9"/>
  <c r="J135" i="8"/>
  <c r="C135" i="8"/>
  <c r="N129" i="10"/>
  <c r="N130" i="10"/>
  <c r="N132" i="10"/>
  <c r="N133" i="10"/>
  <c r="I135" i="8"/>
  <c r="K130" i="9"/>
  <c r="E135" i="8"/>
  <c r="D135" i="8"/>
  <c r="L135" i="8" s="1"/>
  <c r="F135" i="8"/>
  <c r="G135" i="8"/>
  <c r="E72" i="10"/>
  <c r="J134" i="9"/>
  <c r="J149" i="9"/>
  <c r="K144" i="10"/>
  <c r="K145" i="10"/>
  <c r="K146" i="10"/>
  <c r="E91" i="10"/>
  <c r="E92" i="10"/>
  <c r="G134" i="9"/>
  <c r="K134" i="9" s="1"/>
  <c r="E71" i="9"/>
  <c r="E75" i="9"/>
  <c r="E91" i="9"/>
  <c r="G150" i="10"/>
  <c r="C149" i="10"/>
  <c r="D50" i="8"/>
  <c r="E34" i="10"/>
  <c r="C50" i="10"/>
  <c r="E48" i="10"/>
  <c r="E114" i="10"/>
  <c r="E113" i="8"/>
  <c r="K145" i="8"/>
  <c r="E171" i="8"/>
  <c r="E182" i="10"/>
  <c r="D51" i="8"/>
  <c r="E200" i="8"/>
  <c r="E44" i="9"/>
  <c r="E48" i="9"/>
  <c r="E73" i="9"/>
  <c r="E185" i="9"/>
  <c r="E185" i="8"/>
  <c r="E200" i="9"/>
  <c r="E222" i="9"/>
  <c r="E73" i="10"/>
  <c r="N143" i="10"/>
  <c r="N145" i="10"/>
  <c r="N146" i="10"/>
  <c r="E45" i="8"/>
  <c r="E71" i="8"/>
  <c r="E75" i="8"/>
  <c r="E91" i="8"/>
  <c r="N144" i="9"/>
  <c r="E166" i="9"/>
  <c r="E36" i="8"/>
  <c r="E46" i="8"/>
  <c r="E199" i="8"/>
  <c r="E36" i="9"/>
  <c r="E46" i="9"/>
  <c r="E209" i="9"/>
  <c r="E34" i="8"/>
  <c r="E44" i="8"/>
  <c r="E48" i="8"/>
  <c r="E70" i="8"/>
  <c r="E74" i="8"/>
  <c r="C50" i="8"/>
  <c r="D150" i="9"/>
  <c r="L150" i="9" s="1"/>
  <c r="M145" i="9"/>
  <c r="D150" i="10"/>
  <c r="L150" i="10" s="1"/>
  <c r="D50" i="10"/>
  <c r="E112" i="8"/>
  <c r="D51" i="10"/>
  <c r="N145" i="9"/>
  <c r="E178" i="9"/>
  <c r="E182" i="8"/>
  <c r="E197" i="9"/>
  <c r="E208" i="9"/>
  <c r="E223" i="9"/>
  <c r="C150" i="10"/>
  <c r="E37" i="10"/>
  <c r="E47" i="10"/>
  <c r="E72" i="9"/>
  <c r="E92" i="9"/>
  <c r="C93" i="10"/>
  <c r="K146" i="8"/>
  <c r="E197" i="8"/>
  <c r="E208" i="8"/>
  <c r="E223" i="8"/>
  <c r="E199" i="9"/>
  <c r="C50" i="9"/>
  <c r="D50" i="9"/>
  <c r="E113" i="9"/>
  <c r="K144" i="8"/>
  <c r="E114" i="8"/>
  <c r="E70" i="9"/>
  <c r="E74" i="9"/>
  <c r="D93" i="9"/>
  <c r="E114" i="9"/>
  <c r="E112" i="10"/>
  <c r="M150" i="10"/>
  <c r="K145" i="9"/>
  <c r="E166" i="8"/>
  <c r="E113" i="10"/>
  <c r="E209" i="8"/>
  <c r="E37" i="9"/>
  <c r="E47" i="9"/>
  <c r="D93" i="10"/>
  <c r="E73" i="8"/>
  <c r="D51" i="9"/>
  <c r="N133" i="9"/>
  <c r="N143" i="9"/>
  <c r="E36" i="10"/>
  <c r="E46" i="10"/>
  <c r="E71" i="10"/>
  <c r="E75" i="10"/>
  <c r="L144" i="8"/>
  <c r="E170" i="9"/>
  <c r="E44" i="10"/>
  <c r="N150" i="10"/>
  <c r="E37" i="8"/>
  <c r="E47" i="8"/>
  <c r="E92" i="8"/>
  <c r="E70" i="10"/>
  <c r="E74" i="10"/>
  <c r="E221" i="10"/>
  <c r="M133" i="8"/>
  <c r="N133" i="8"/>
  <c r="N145" i="8"/>
  <c r="N146" i="8"/>
  <c r="E221" i="8"/>
  <c r="E34" i="9"/>
  <c r="E112" i="9"/>
  <c r="E134" i="9"/>
  <c r="M133" i="9"/>
  <c r="M143" i="9"/>
  <c r="E179" i="9"/>
  <c r="E183" i="9"/>
  <c r="E183" i="8"/>
  <c r="E168" i="9"/>
  <c r="M145" i="8"/>
  <c r="C93" i="8"/>
  <c r="E168" i="8"/>
  <c r="N150" i="9"/>
  <c r="E182" i="9"/>
  <c r="D93" i="8"/>
  <c r="E222" i="8"/>
  <c r="E35" i="9"/>
  <c r="C93" i="9"/>
  <c r="E221" i="9"/>
  <c r="E168" i="10"/>
  <c r="L149" i="10"/>
  <c r="G149" i="10"/>
  <c r="N144" i="10"/>
  <c r="M143" i="10"/>
  <c r="K135" i="10"/>
  <c r="L135" i="10"/>
  <c r="L134" i="10"/>
  <c r="N135" i="10"/>
  <c r="M149" i="10"/>
  <c r="M135" i="10"/>
  <c r="M131" i="10"/>
  <c r="M144" i="10"/>
  <c r="E45" i="10"/>
  <c r="N131" i="10"/>
  <c r="F149" i="10"/>
  <c r="N149" i="10" s="1"/>
  <c r="K128" i="10"/>
  <c r="L143" i="10"/>
  <c r="E134" i="10"/>
  <c r="M134" i="10" s="1"/>
  <c r="E90" i="10"/>
  <c r="N128" i="10"/>
  <c r="E171" i="10"/>
  <c r="K143" i="10"/>
  <c r="L128" i="10"/>
  <c r="C51" i="10"/>
  <c r="K131" i="10"/>
  <c r="L131" i="10"/>
  <c r="E167" i="9"/>
  <c r="L149" i="9"/>
  <c r="E150" i="9"/>
  <c r="M150" i="9" s="1"/>
  <c r="C150" i="9"/>
  <c r="K150" i="9" s="1"/>
  <c r="K135" i="9"/>
  <c r="M129" i="9"/>
  <c r="L135" i="9"/>
  <c r="M135" i="9"/>
  <c r="N135" i="9"/>
  <c r="L128" i="9"/>
  <c r="M131" i="9"/>
  <c r="E149" i="9"/>
  <c r="M149" i="9" s="1"/>
  <c r="E45" i="9"/>
  <c r="N131" i="9"/>
  <c r="F149" i="9"/>
  <c r="K128" i="9"/>
  <c r="K143" i="9"/>
  <c r="E90" i="9"/>
  <c r="N128" i="9"/>
  <c r="E171" i="9"/>
  <c r="L143" i="9"/>
  <c r="C51" i="9"/>
  <c r="K131" i="9"/>
  <c r="M128" i="9"/>
  <c r="L131" i="9"/>
  <c r="K149" i="8"/>
  <c r="L149" i="8"/>
  <c r="M144" i="8"/>
  <c r="N144" i="8"/>
  <c r="E134" i="8"/>
  <c r="K134" i="8"/>
  <c r="N150" i="8"/>
  <c r="K150" i="8"/>
  <c r="L150" i="8"/>
  <c r="M150" i="8"/>
  <c r="K143" i="8"/>
  <c r="M131" i="8"/>
  <c r="E149" i="8"/>
  <c r="M149" i="8" s="1"/>
  <c r="N131" i="8"/>
  <c r="F149" i="8"/>
  <c r="N149" i="8" s="1"/>
  <c r="K128" i="8"/>
  <c r="D134" i="8"/>
  <c r="L134" i="8" s="1"/>
  <c r="M128" i="8"/>
  <c r="E90" i="8"/>
  <c r="N128" i="8"/>
  <c r="K131" i="8"/>
  <c r="L143" i="8"/>
  <c r="C51" i="8"/>
  <c r="L131" i="8"/>
  <c r="N134" i="9" l="1"/>
  <c r="M134" i="8"/>
  <c r="N134" i="8"/>
  <c r="M134" i="9"/>
  <c r="M135" i="8"/>
  <c r="N149" i="9"/>
  <c r="K135" i="8"/>
  <c r="N135" i="8"/>
  <c r="E51" i="8"/>
  <c r="K150" i="10"/>
  <c r="K149" i="10"/>
  <c r="E50" i="10"/>
  <c r="E50" i="8"/>
  <c r="E93" i="10"/>
  <c r="E93" i="8"/>
  <c r="E50" i="9"/>
  <c r="E169" i="9"/>
  <c r="E51" i="10"/>
  <c r="E169" i="10"/>
  <c r="E93" i="9"/>
  <c r="E51" i="9"/>
  <c r="E169" i="8"/>
  <c r="E223" i="7" l="1"/>
  <c r="E214" i="7"/>
  <c r="E213" i="7"/>
  <c r="E212" i="7"/>
  <c r="E198" i="7"/>
  <c r="E184" i="7"/>
  <c r="N147" i="7"/>
  <c r="L147" i="7"/>
  <c r="K147" i="7"/>
  <c r="L146" i="7"/>
  <c r="L145" i="7"/>
  <c r="J150" i="7"/>
  <c r="I150" i="7"/>
  <c r="F150" i="7"/>
  <c r="E150" i="7"/>
  <c r="D150" i="7"/>
  <c r="C150" i="7"/>
  <c r="J149" i="7"/>
  <c r="I149" i="7"/>
  <c r="H149" i="7"/>
  <c r="G149" i="7"/>
  <c r="L143" i="7"/>
  <c r="L129" i="7"/>
  <c r="M129" i="7"/>
  <c r="N129" i="7"/>
  <c r="K130" i="7"/>
  <c r="L130" i="7"/>
  <c r="M130" i="7"/>
  <c r="N130" i="7"/>
  <c r="C135" i="7"/>
  <c r="D135" i="7"/>
  <c r="E135" i="7"/>
  <c r="F135" i="7"/>
  <c r="G135" i="7"/>
  <c r="H135" i="7"/>
  <c r="I135" i="7"/>
  <c r="J135" i="7"/>
  <c r="M132" i="7"/>
  <c r="K129" i="7"/>
  <c r="E76" i="7"/>
  <c r="E207" i="7"/>
  <c r="H150" i="7"/>
  <c r="E200" i="7" l="1"/>
  <c r="E179" i="7"/>
  <c r="E183" i="7"/>
  <c r="E209" i="7"/>
  <c r="E180" i="7"/>
  <c r="E210" i="7"/>
  <c r="K132" i="7"/>
  <c r="E134" i="7"/>
  <c r="H134" i="7"/>
  <c r="M133" i="7"/>
  <c r="E208" i="7"/>
  <c r="L133" i="7"/>
  <c r="E182" i="7"/>
  <c r="D134" i="7"/>
  <c r="E77" i="7"/>
  <c r="K133" i="7"/>
  <c r="E166" i="7"/>
  <c r="M143" i="7"/>
  <c r="M147" i="7"/>
  <c r="F134" i="7"/>
  <c r="I134" i="7"/>
  <c r="N133" i="7"/>
  <c r="K128" i="7"/>
  <c r="J134" i="7"/>
  <c r="N132" i="7"/>
  <c r="L132" i="7"/>
  <c r="E35" i="7"/>
  <c r="E92" i="7"/>
  <c r="E72" i="7"/>
  <c r="E44" i="7"/>
  <c r="E34" i="7"/>
  <c r="E171" i="7"/>
  <c r="E181" i="7"/>
  <c r="E222" i="7"/>
  <c r="C149" i="7"/>
  <c r="K149" i="7" s="1"/>
  <c r="E114" i="7"/>
  <c r="E37" i="7"/>
  <c r="E113" i="7"/>
  <c r="N150" i="7"/>
  <c r="N146" i="7"/>
  <c r="M145" i="7"/>
  <c r="M146" i="7"/>
  <c r="L144" i="7"/>
  <c r="E170" i="7"/>
  <c r="E199" i="7"/>
  <c r="E221" i="7"/>
  <c r="D93" i="7"/>
  <c r="E73" i="7"/>
  <c r="E36" i="7"/>
  <c r="E48" i="7"/>
  <c r="E45" i="7"/>
  <c r="E71" i="7"/>
  <c r="E75" i="7"/>
  <c r="E91" i="7"/>
  <c r="E178" i="7"/>
  <c r="E197" i="7"/>
  <c r="G150" i="7"/>
  <c r="K150" i="7" s="1"/>
  <c r="E70" i="7"/>
  <c r="K145" i="7"/>
  <c r="K146" i="7"/>
  <c r="E168" i="7"/>
  <c r="E74" i="7"/>
  <c r="E112" i="7"/>
  <c r="E149" i="7"/>
  <c r="M149" i="7" s="1"/>
  <c r="E90" i="7"/>
  <c r="K144" i="7"/>
  <c r="E185" i="7"/>
  <c r="D50" i="7"/>
  <c r="E46" i="7"/>
  <c r="G134" i="7"/>
  <c r="F149" i="7"/>
  <c r="N149" i="7" s="1"/>
  <c r="M144" i="7"/>
  <c r="E47" i="7"/>
  <c r="E167" i="7"/>
  <c r="N145" i="7"/>
  <c r="N143" i="7"/>
  <c r="N135" i="7"/>
  <c r="K135" i="7"/>
  <c r="L135" i="7"/>
  <c r="M135" i="7"/>
  <c r="D51" i="7"/>
  <c r="C51" i="7"/>
  <c r="C50" i="7"/>
  <c r="L150" i="7"/>
  <c r="M150" i="7"/>
  <c r="K143" i="7"/>
  <c r="L128" i="7"/>
  <c r="L131" i="7"/>
  <c r="D149" i="7"/>
  <c r="L149" i="7" s="1"/>
  <c r="M131" i="7"/>
  <c r="N131" i="7"/>
  <c r="N144" i="7"/>
  <c r="C134" i="7"/>
  <c r="C93" i="7"/>
  <c r="M128" i="7"/>
  <c r="N128" i="7"/>
  <c r="K131" i="7"/>
  <c r="M134" i="7" l="1"/>
  <c r="L134" i="7"/>
  <c r="N134" i="7"/>
  <c r="E169" i="7"/>
  <c r="E51" i="7"/>
  <c r="E93" i="7"/>
  <c r="E50" i="7"/>
  <c r="K134" i="7"/>
  <c r="E214" i="6" l="1"/>
  <c r="E210" i="6"/>
  <c r="E198" i="6"/>
  <c r="E184" i="6"/>
  <c r="L147" i="6"/>
  <c r="L146" i="6"/>
  <c r="L145" i="6"/>
  <c r="I150" i="6"/>
  <c r="H150" i="6"/>
  <c r="G150" i="6"/>
  <c r="F150" i="6"/>
  <c r="E150" i="6"/>
  <c r="D150" i="6"/>
  <c r="C150" i="6"/>
  <c r="I149" i="6"/>
  <c r="H149" i="6"/>
  <c r="M143" i="6"/>
  <c r="D149" i="6"/>
  <c r="N132" i="6"/>
  <c r="M132" i="6"/>
  <c r="L132" i="6"/>
  <c r="K132" i="6"/>
  <c r="J135" i="6"/>
  <c r="I135" i="6"/>
  <c r="H135" i="6"/>
  <c r="G135" i="6"/>
  <c r="F135" i="6"/>
  <c r="E135" i="6"/>
  <c r="D135" i="6"/>
  <c r="C135" i="6"/>
  <c r="N130" i="6"/>
  <c r="M130" i="6"/>
  <c r="L130" i="6"/>
  <c r="K130" i="6"/>
  <c r="N129" i="6"/>
  <c r="M129" i="6"/>
  <c r="L129" i="6"/>
  <c r="K129" i="6"/>
  <c r="H134" i="6"/>
  <c r="F134" i="6"/>
  <c r="E134" i="6"/>
  <c r="D134" i="6"/>
  <c r="C134" i="6"/>
  <c r="E76" i="6"/>
  <c r="E207" i="6"/>
  <c r="J150" i="6"/>
  <c r="J149" i="6"/>
  <c r="E214" i="1"/>
  <c r="I134" i="6" l="1"/>
  <c r="M134" i="6" s="1"/>
  <c r="J134" i="6"/>
  <c r="N134" i="6" s="1"/>
  <c r="M133" i="6"/>
  <c r="E179" i="6"/>
  <c r="E77" i="6"/>
  <c r="E212" i="6"/>
  <c r="E213" i="1"/>
  <c r="L133" i="6"/>
  <c r="E213" i="6"/>
  <c r="E167" i="6"/>
  <c r="E170" i="6"/>
  <c r="E180" i="6"/>
  <c r="E181" i="6"/>
  <c r="E178" i="6"/>
  <c r="E166" i="6"/>
  <c r="K133" i="6"/>
  <c r="N133" i="6"/>
  <c r="M146" i="6"/>
  <c r="M147" i="6"/>
  <c r="G134" i="6"/>
  <c r="K134" i="6" s="1"/>
  <c r="E35" i="6"/>
  <c r="E71" i="6"/>
  <c r="E75" i="6"/>
  <c r="E91" i="6"/>
  <c r="E183" i="6"/>
  <c r="E209" i="6"/>
  <c r="G149" i="6"/>
  <c r="E34" i="6"/>
  <c r="E44" i="6"/>
  <c r="E48" i="6"/>
  <c r="E70" i="6"/>
  <c r="E74" i="6"/>
  <c r="E114" i="6"/>
  <c r="E182" i="6"/>
  <c r="E197" i="6"/>
  <c r="E208" i="6"/>
  <c r="E37" i="6"/>
  <c r="E47" i="6"/>
  <c r="E73" i="6"/>
  <c r="E113" i="6"/>
  <c r="E171" i="6"/>
  <c r="E185" i="6"/>
  <c r="E200" i="6"/>
  <c r="E222" i="6"/>
  <c r="N143" i="6"/>
  <c r="N145" i="6"/>
  <c r="N146" i="6"/>
  <c r="N147" i="6"/>
  <c r="E168" i="6"/>
  <c r="E36" i="6"/>
  <c r="E46" i="6"/>
  <c r="E72" i="6"/>
  <c r="E112" i="6"/>
  <c r="M145" i="6"/>
  <c r="E199" i="6"/>
  <c r="E223" i="6"/>
  <c r="K146" i="6"/>
  <c r="L135" i="6"/>
  <c r="C50" i="6"/>
  <c r="E45" i="6"/>
  <c r="E221" i="1"/>
  <c r="D50" i="6"/>
  <c r="E92" i="6"/>
  <c r="D93" i="6"/>
  <c r="K143" i="6"/>
  <c r="K145" i="6"/>
  <c r="K147" i="6"/>
  <c r="E90" i="6"/>
  <c r="L134" i="6"/>
  <c r="L149" i="6"/>
  <c r="E221" i="6"/>
  <c r="C51" i="6"/>
  <c r="M144" i="6"/>
  <c r="E222" i="1"/>
  <c r="E223" i="1"/>
  <c r="K150" i="6"/>
  <c r="L144" i="6"/>
  <c r="L143" i="6"/>
  <c r="C149" i="6"/>
  <c r="K135" i="6"/>
  <c r="M135" i="6"/>
  <c r="N135" i="6"/>
  <c r="N150" i="6"/>
  <c r="L150" i="6"/>
  <c r="M150" i="6"/>
  <c r="L128" i="6"/>
  <c r="K131" i="6"/>
  <c r="D51" i="6"/>
  <c r="L131" i="6"/>
  <c r="M131" i="6"/>
  <c r="E149" i="6"/>
  <c r="M149" i="6" s="1"/>
  <c r="K144" i="6"/>
  <c r="N131" i="6"/>
  <c r="N144" i="6"/>
  <c r="F149" i="6"/>
  <c r="N149" i="6" s="1"/>
  <c r="K128" i="6"/>
  <c r="C93" i="6"/>
  <c r="M128" i="6"/>
  <c r="N128" i="6"/>
  <c r="E169" i="6" l="1"/>
  <c r="K149" i="6"/>
  <c r="E93" i="6"/>
  <c r="E51" i="6"/>
  <c r="E50" i="6"/>
  <c r="E212" i="1" l="1"/>
  <c r="E210" i="1"/>
  <c r="E209" i="1"/>
  <c r="E208" i="1"/>
  <c r="E207" i="1"/>
  <c r="E179" i="1" l="1"/>
  <c r="E180" i="1"/>
  <c r="E181" i="1"/>
  <c r="E182" i="1"/>
  <c r="E183" i="1"/>
  <c r="E184" i="1"/>
  <c r="E185" i="1"/>
  <c r="E178" i="1"/>
  <c r="D149" i="1" l="1"/>
  <c r="E149" i="1"/>
  <c r="F149" i="1"/>
  <c r="G149" i="1"/>
  <c r="H149" i="1"/>
  <c r="I149" i="1"/>
  <c r="J149" i="1"/>
  <c r="D150" i="1"/>
  <c r="E150" i="1"/>
  <c r="F150" i="1"/>
  <c r="G150" i="1"/>
  <c r="H150" i="1"/>
  <c r="I150" i="1"/>
  <c r="J150" i="1"/>
  <c r="C150" i="1"/>
  <c r="C149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K144" i="1"/>
  <c r="K145" i="1"/>
  <c r="K146" i="1"/>
  <c r="K147" i="1"/>
  <c r="K143" i="1"/>
  <c r="K150" i="1" l="1"/>
  <c r="L149" i="1"/>
  <c r="K149" i="1"/>
  <c r="M150" i="1"/>
  <c r="L150" i="1"/>
  <c r="N150" i="1"/>
  <c r="M149" i="1"/>
  <c r="N149" i="1"/>
  <c r="D135" i="1"/>
  <c r="E135" i="1"/>
  <c r="F135" i="1"/>
  <c r="G135" i="1"/>
  <c r="H135" i="1"/>
  <c r="I135" i="1"/>
  <c r="J135" i="1"/>
  <c r="C135" i="1"/>
  <c r="G134" i="1"/>
  <c r="H134" i="1"/>
  <c r="I134" i="1"/>
  <c r="J134" i="1"/>
  <c r="E134" i="1"/>
  <c r="F134" i="1"/>
  <c r="D134" i="1"/>
  <c r="C134" i="1"/>
  <c r="M134" i="1" l="1"/>
  <c r="M135" i="1"/>
  <c r="N135" i="1"/>
  <c r="K134" i="1"/>
  <c r="L134" i="1"/>
  <c r="N134" i="1"/>
  <c r="L135" i="1"/>
  <c r="K135" i="1"/>
  <c r="K129" i="1"/>
  <c r="M129" i="1"/>
  <c r="K131" i="1"/>
  <c r="M131" i="1"/>
  <c r="N131" i="1"/>
  <c r="K133" i="1"/>
  <c r="L133" i="1"/>
  <c r="M133" i="1"/>
  <c r="N133" i="1"/>
  <c r="M128" i="1"/>
  <c r="K128" i="1"/>
  <c r="N129" i="1"/>
  <c r="L129" i="1"/>
  <c r="K130" i="1"/>
  <c r="L130" i="1"/>
  <c r="M130" i="1"/>
  <c r="N130" i="1"/>
  <c r="L131" i="1"/>
  <c r="K132" i="1"/>
  <c r="L132" i="1"/>
  <c r="M132" i="1"/>
  <c r="N132" i="1"/>
  <c r="L128" i="1"/>
  <c r="N128" i="1"/>
  <c r="E114" i="1" l="1"/>
  <c r="E113" i="1"/>
  <c r="E112" i="1"/>
  <c r="E76" i="1" l="1"/>
  <c r="E72" i="1"/>
  <c r="E73" i="1" l="1"/>
  <c r="E71" i="1"/>
  <c r="E70" i="1"/>
  <c r="E74" i="1"/>
  <c r="E75" i="1"/>
  <c r="D51" i="1" l="1"/>
  <c r="D50" i="1"/>
  <c r="E48" i="1" l="1"/>
  <c r="E45" i="1"/>
  <c r="E47" i="1" l="1"/>
  <c r="C51" i="1"/>
  <c r="E51" i="1" s="1"/>
  <c r="E37" i="1"/>
  <c r="E44" i="1"/>
  <c r="C50" i="1"/>
  <c r="E50" i="1" s="1"/>
  <c r="E34" i="1"/>
  <c r="E46" i="1"/>
  <c r="E36" i="1"/>
  <c r="E35" i="1"/>
  <c r="E25" i="1" l="1"/>
  <c r="E16" i="1" l="1"/>
  <c r="E17" i="1" l="1"/>
  <c r="D20" i="1" l="1"/>
  <c r="E14" i="1"/>
  <c r="E15" i="1" l="1"/>
  <c r="C20" i="1"/>
  <c r="E20" i="1" s="1"/>
  <c r="E198" i="1" l="1"/>
  <c r="E197" i="1"/>
  <c r="E200" i="1" l="1"/>
  <c r="E199" i="1"/>
  <c r="D169" i="1" l="1"/>
  <c r="C169" i="1"/>
  <c r="E166" i="1"/>
  <c r="E171" i="1"/>
  <c r="E168" i="1"/>
  <c r="E170" i="1"/>
  <c r="E167" i="1"/>
  <c r="E169" i="1" l="1"/>
  <c r="E100" i="6"/>
  <c r="E100" i="1"/>
  <c r="E58" i="22"/>
  <c r="E58" i="21"/>
  <c r="E58" i="20"/>
  <c r="E58" i="19"/>
  <c r="E58" i="18"/>
  <c r="E58" i="17"/>
  <c r="E58" i="14"/>
  <c r="E58" i="13"/>
  <c r="E58" i="12"/>
  <c r="E58" i="16"/>
  <c r="E58" i="10"/>
  <c r="E58" i="9"/>
  <c r="E58" i="8"/>
  <c r="E58" i="6"/>
  <c r="E100" i="9" l="1"/>
  <c r="E100" i="18"/>
  <c r="E100" i="12"/>
  <c r="E100" i="21"/>
  <c r="E100" i="7"/>
  <c r="E100" i="15"/>
  <c r="E100" i="10"/>
  <c r="E100" i="16"/>
  <c r="E100" i="22"/>
  <c r="D103" i="17"/>
  <c r="E100" i="20"/>
  <c r="E104" i="20"/>
  <c r="E101" i="20"/>
  <c r="C103" i="20"/>
  <c r="E101" i="15"/>
  <c r="C103" i="15"/>
  <c r="E104" i="16"/>
  <c r="C103" i="16"/>
  <c r="E101" i="16"/>
  <c r="E101" i="7"/>
  <c r="C103" i="7"/>
  <c r="E105" i="10"/>
  <c r="E102" i="10"/>
  <c r="E100" i="13"/>
  <c r="C103" i="19"/>
  <c r="E101" i="19"/>
  <c r="E104" i="14"/>
  <c r="C103" i="14"/>
  <c r="E101" i="14"/>
  <c r="E101" i="6"/>
  <c r="E104" i="6"/>
  <c r="C103" i="6"/>
  <c r="E105" i="6"/>
  <c r="E102" i="6"/>
  <c r="E101" i="10"/>
  <c r="C103" i="10"/>
  <c r="E100" i="14"/>
  <c r="E105" i="22"/>
  <c r="E102" i="22"/>
  <c r="E105" i="18"/>
  <c r="E102" i="18"/>
  <c r="E105" i="13"/>
  <c r="E102" i="13"/>
  <c r="E105" i="9"/>
  <c r="E102" i="9"/>
  <c r="D103" i="20"/>
  <c r="D103" i="15"/>
  <c r="D103" i="16"/>
  <c r="D103" i="7"/>
  <c r="D103" i="12"/>
  <c r="E101" i="18"/>
  <c r="C103" i="18"/>
  <c r="E101" i="13"/>
  <c r="C103" i="13"/>
  <c r="E101" i="9"/>
  <c r="C103" i="9"/>
  <c r="E105" i="14"/>
  <c r="E102" i="14"/>
  <c r="D103" i="8"/>
  <c r="E104" i="22"/>
  <c r="C103" i="22"/>
  <c r="E101" i="22"/>
  <c r="E100" i="8"/>
  <c r="E100" i="17"/>
  <c r="E105" i="21"/>
  <c r="E102" i="21"/>
  <c r="E105" i="17"/>
  <c r="E102" i="17"/>
  <c r="E105" i="12"/>
  <c r="E102" i="12"/>
  <c r="E105" i="8"/>
  <c r="E102" i="8"/>
  <c r="D103" i="19"/>
  <c r="D103" i="14"/>
  <c r="D103" i="10"/>
  <c r="D103" i="6"/>
  <c r="E104" i="21"/>
  <c r="C103" i="21"/>
  <c r="E101" i="21"/>
  <c r="E104" i="12"/>
  <c r="E101" i="12"/>
  <c r="C103" i="12"/>
  <c r="C103" i="8"/>
  <c r="E103" i="8" s="1"/>
  <c r="E101" i="8"/>
  <c r="E105" i="19"/>
  <c r="E102" i="19"/>
  <c r="D103" i="21"/>
  <c r="E104" i="17"/>
  <c r="C103" i="17"/>
  <c r="E101" i="17"/>
  <c r="E100" i="19"/>
  <c r="E105" i="20"/>
  <c r="E102" i="20"/>
  <c r="E105" i="15"/>
  <c r="E102" i="15"/>
  <c r="E102" i="16"/>
  <c r="E105" i="16"/>
  <c r="E105" i="7"/>
  <c r="E102" i="7"/>
  <c r="D103" i="22"/>
  <c r="D103" i="18"/>
  <c r="D103" i="13"/>
  <c r="D103" i="9"/>
  <c r="C61" i="21"/>
  <c r="E59" i="21"/>
  <c r="C61" i="17"/>
  <c r="E59" i="17"/>
  <c r="E59" i="12"/>
  <c r="C61" i="12"/>
  <c r="E62" i="8"/>
  <c r="C61" i="8"/>
  <c r="E59" i="8"/>
  <c r="E59" i="20"/>
  <c r="C61" i="20"/>
  <c r="C61" i="15"/>
  <c r="E59" i="15"/>
  <c r="E59" i="16"/>
  <c r="C61" i="16"/>
  <c r="E59" i="7"/>
  <c r="C61" i="7"/>
  <c r="E63" i="19"/>
  <c r="E60" i="19"/>
  <c r="E63" i="14"/>
  <c r="E60" i="14"/>
  <c r="E63" i="10"/>
  <c r="E60" i="10"/>
  <c r="E63" i="6"/>
  <c r="E60" i="6"/>
  <c r="D61" i="21"/>
  <c r="D61" i="17"/>
  <c r="D61" i="12"/>
  <c r="D61" i="8"/>
  <c r="E63" i="7"/>
  <c r="E60" i="7"/>
  <c r="D61" i="22"/>
  <c r="C61" i="19"/>
  <c r="E59" i="19"/>
  <c r="E62" i="14"/>
  <c r="C61" i="14"/>
  <c r="E59" i="14"/>
  <c r="C61" i="10"/>
  <c r="E59" i="10"/>
  <c r="C61" i="6"/>
  <c r="E59" i="6"/>
  <c r="E63" i="20"/>
  <c r="E60" i="20"/>
  <c r="D61" i="13"/>
  <c r="E63" i="22"/>
  <c r="E60" i="22"/>
  <c r="E63" i="18"/>
  <c r="E60" i="18"/>
  <c r="E63" i="13"/>
  <c r="E60" i="13"/>
  <c r="E63" i="9"/>
  <c r="E60" i="9"/>
  <c r="D61" i="20"/>
  <c r="D61" i="15"/>
  <c r="D61" i="16"/>
  <c r="D61" i="7"/>
  <c r="E63" i="16"/>
  <c r="E60" i="16"/>
  <c r="D61" i="18"/>
  <c r="E58" i="15"/>
  <c r="E62" i="22"/>
  <c r="C61" i="22"/>
  <c r="E59" i="22"/>
  <c r="C61" i="18"/>
  <c r="E59" i="18"/>
  <c r="E62" i="13"/>
  <c r="C61" i="13"/>
  <c r="E59" i="13"/>
  <c r="E62" i="9"/>
  <c r="C61" i="9"/>
  <c r="E59" i="9"/>
  <c r="E63" i="15"/>
  <c r="E60" i="15"/>
  <c r="D61" i="9"/>
  <c r="E58" i="7"/>
  <c r="E63" i="21"/>
  <c r="E60" i="21"/>
  <c r="E63" i="17"/>
  <c r="E60" i="17"/>
  <c r="E63" i="12"/>
  <c r="E60" i="12"/>
  <c r="E63" i="8"/>
  <c r="E60" i="8"/>
  <c r="E58" i="1"/>
  <c r="D61" i="19"/>
  <c r="D61" i="14"/>
  <c r="D61" i="10"/>
  <c r="D61" i="6"/>
  <c r="E103" i="17" l="1"/>
  <c r="E103" i="12"/>
  <c r="E61" i="22"/>
  <c r="E103" i="14"/>
  <c r="E103" i="16"/>
  <c r="E61" i="14"/>
  <c r="E103" i="9"/>
  <c r="E103" i="21"/>
  <c r="E103" i="6"/>
  <c r="E61" i="18"/>
  <c r="E61" i="17"/>
  <c r="E103" i="20"/>
  <c r="E104" i="8"/>
  <c r="E101" i="1"/>
  <c r="C103" i="1"/>
  <c r="E103" i="18"/>
  <c r="E103" i="10"/>
  <c r="E103" i="7"/>
  <c r="E104" i="15"/>
  <c r="E104" i="18"/>
  <c r="E104" i="10"/>
  <c r="D103" i="1"/>
  <c r="E103" i="22"/>
  <c r="E104" i="7"/>
  <c r="E104" i="9"/>
  <c r="E103" i="19"/>
  <c r="E103" i="13"/>
  <c r="E102" i="1"/>
  <c r="E105" i="1"/>
  <c r="E104" i="19"/>
  <c r="E104" i="13"/>
  <c r="E103" i="15"/>
  <c r="E61" i="13"/>
  <c r="E62" i="10"/>
  <c r="D61" i="1"/>
  <c r="E62" i="16"/>
  <c r="E62" i="12"/>
  <c r="E61" i="15"/>
  <c r="E59" i="1"/>
  <c r="C61" i="1"/>
  <c r="E62" i="18"/>
  <c r="E61" i="6"/>
  <c r="E61" i="7"/>
  <c r="E62" i="15"/>
  <c r="E62" i="17"/>
  <c r="E61" i="9"/>
  <c r="E63" i="1"/>
  <c r="E60" i="1"/>
  <c r="E62" i="6"/>
  <c r="E61" i="19"/>
  <c r="E61" i="20"/>
  <c r="E61" i="8"/>
  <c r="E62" i="19"/>
  <c r="E62" i="7"/>
  <c r="E61" i="21"/>
  <c r="E61" i="10"/>
  <c r="E61" i="16"/>
  <c r="E62" i="20"/>
  <c r="E61" i="12"/>
  <c r="E62" i="21"/>
  <c r="E77" i="1"/>
  <c r="E61" i="1" l="1"/>
  <c r="E103" i="1"/>
  <c r="E104" i="1"/>
  <c r="E62" i="1"/>
  <c r="D93" i="1" l="1"/>
  <c r="E91" i="1"/>
  <c r="C93" i="1"/>
  <c r="E90" i="1"/>
  <c r="E92" i="1"/>
  <c r="E93" i="1" l="1"/>
  <c r="E49" i="22" l="1"/>
  <c r="E49" i="21"/>
  <c r="E49" i="20"/>
  <c r="E49" i="19"/>
  <c r="E49" i="18"/>
  <c r="E49" i="17"/>
  <c r="E49" i="15"/>
  <c r="E49" i="14"/>
  <c r="E49" i="13"/>
  <c r="E49" i="12"/>
  <c r="E49" i="16"/>
  <c r="E49" i="10"/>
  <c r="E49" i="9"/>
  <c r="E49" i="8"/>
  <c r="E49" i="7"/>
  <c r="E49" i="6"/>
  <c r="E49" i="1"/>
  <c r="D24" i="6" l="1"/>
  <c r="D24" i="1" l="1"/>
  <c r="D24" i="8"/>
  <c r="D24" i="7"/>
  <c r="D24" i="9"/>
  <c r="D24" i="10"/>
  <c r="D24" i="12"/>
  <c r="D24" i="14"/>
  <c r="D24" i="13"/>
  <c r="D24" i="16"/>
  <c r="D24" i="19"/>
  <c r="D24" i="22"/>
  <c r="D24" i="15"/>
  <c r="D24" i="17"/>
  <c r="D24" i="21"/>
  <c r="D24" i="20"/>
  <c r="D24" i="18"/>
  <c r="E22" i="6" l="1"/>
  <c r="E23" i="6" l="1"/>
  <c r="E22" i="12"/>
  <c r="E22" i="18"/>
  <c r="E22" i="19"/>
  <c r="E22" i="1"/>
  <c r="E22" i="7"/>
  <c r="E22" i="17"/>
  <c r="E22" i="22"/>
  <c r="E22" i="16"/>
  <c r="E22" i="9"/>
  <c r="E22" i="10"/>
  <c r="E22" i="21"/>
  <c r="E22" i="15"/>
  <c r="E22" i="8"/>
  <c r="E22" i="13"/>
  <c r="E22" i="14"/>
  <c r="E22" i="20"/>
  <c r="E23" i="19" l="1"/>
  <c r="E23" i="18"/>
  <c r="E23" i="10"/>
  <c r="E23" i="12"/>
  <c r="E23" i="9"/>
  <c r="E23" i="16"/>
  <c r="E23" i="13"/>
  <c r="E23" i="17"/>
  <c r="E23" i="21"/>
  <c r="E23" i="14"/>
  <c r="E23" i="8"/>
  <c r="E23" i="7"/>
  <c r="E23" i="20"/>
  <c r="E23" i="22"/>
  <c r="E23" i="1"/>
  <c r="E23" i="15"/>
  <c r="E21" i="6" l="1"/>
  <c r="C24" i="6"/>
  <c r="E24" i="6" s="1"/>
  <c r="E21" i="22" l="1"/>
  <c r="C24" i="22"/>
  <c r="E24" i="22" s="1"/>
  <c r="E21" i="13"/>
  <c r="C24" i="13"/>
  <c r="E24" i="13" s="1"/>
  <c r="E21" i="17"/>
  <c r="C24" i="17"/>
  <c r="E24" i="17" s="1"/>
  <c r="E21" i="7"/>
  <c r="C24" i="7"/>
  <c r="E24" i="7" s="1"/>
  <c r="E21" i="15"/>
  <c r="C24" i="15"/>
  <c r="E24" i="15" s="1"/>
  <c r="E21" i="1"/>
  <c r="C24" i="1"/>
  <c r="E24" i="1" s="1"/>
  <c r="E21" i="21"/>
  <c r="C24" i="21"/>
  <c r="E24" i="21" s="1"/>
  <c r="E21" i="19"/>
  <c r="C24" i="19"/>
  <c r="E24" i="19" s="1"/>
  <c r="E21" i="10"/>
  <c r="C24" i="10"/>
  <c r="E24" i="10" s="1"/>
  <c r="E21" i="18"/>
  <c r="C24" i="18"/>
  <c r="E24" i="18" s="1"/>
  <c r="E21" i="14"/>
  <c r="C24" i="14"/>
  <c r="E24" i="14" s="1"/>
  <c r="E21" i="9"/>
  <c r="C24" i="9"/>
  <c r="E24" i="9" s="1"/>
  <c r="E21" i="12"/>
  <c r="C24" i="12"/>
  <c r="E24" i="12" s="1"/>
  <c r="E21" i="8"/>
  <c r="C24" i="8"/>
  <c r="E24" i="8" s="1"/>
  <c r="E21" i="16"/>
  <c r="C24" i="16"/>
  <c r="E24" i="16" s="1"/>
  <c r="E21" i="20"/>
  <c r="C24" i="20"/>
  <c r="E24" i="20" s="1"/>
</calcChain>
</file>

<file path=xl/sharedStrings.xml><?xml version="1.0" encoding="utf-8"?>
<sst xmlns="http://schemas.openxmlformats.org/spreadsheetml/2006/main" count="2963" uniqueCount="106">
  <si>
    <t>Andalucía</t>
  </si>
  <si>
    <t>Com. Valenciana</t>
  </si>
  <si>
    <t>Aragón</t>
  </si>
  <si>
    <t>Extremadura</t>
  </si>
  <si>
    <t>Principado de Asturias</t>
  </si>
  <si>
    <t>Galicia</t>
  </si>
  <si>
    <t>Balears, Illes</t>
  </si>
  <si>
    <t>Madrid, Comunidad de</t>
  </si>
  <si>
    <t>Canarias</t>
  </si>
  <si>
    <t>Murcia, Región de</t>
  </si>
  <si>
    <t>Cantabria</t>
  </si>
  <si>
    <t>Navarra, Comunidad Foral de</t>
  </si>
  <si>
    <t>Castilla y León</t>
  </si>
  <si>
    <t>País Vasco</t>
  </si>
  <si>
    <t>Castilla - La Mancha</t>
  </si>
  <si>
    <t>Rioja, La</t>
  </si>
  <si>
    <t>Cataluña</t>
  </si>
  <si>
    <t>VÍCTIMAS</t>
  </si>
  <si>
    <t>Víctimas Españolas</t>
  </si>
  <si>
    <t>Víctimas Extranjeras</t>
  </si>
  <si>
    <t>% Extranjeras entre las víctimas</t>
  </si>
  <si>
    <t>% Extranjeras entre las Renuncias</t>
  </si>
  <si>
    <t>DENUNCIAS RECIBIDAS - TOTAL</t>
  </si>
  <si>
    <t>RENUNCIAS (La victima se acoge a la dispensa a la  obligacion de declarar como testigo)</t>
  </si>
  <si>
    <t>Renuncias por Española</t>
  </si>
  <si>
    <t>Renuncias por Extranjera</t>
  </si>
  <si>
    <t>Víctimas de Violencia de Género cada 10.000 Mujeres</t>
  </si>
  <si>
    <t>Incoadas</t>
  </si>
  <si>
    <t>Adoptadas</t>
  </si>
  <si>
    <t>Inadmitidas</t>
  </si>
  <si>
    <t>Denegadas</t>
  </si>
  <si>
    <t>Sobreseimientos libres</t>
  </si>
  <si>
    <t xml:space="preserve">Sobreseimientos provisionales </t>
  </si>
  <si>
    <t>Sentencias Condenatorias</t>
  </si>
  <si>
    <t>Sentencias Absolutorias</t>
  </si>
  <si>
    <t>Elevación</t>
  </si>
  <si>
    <t>Porcentaje Sentencias Condenatorias</t>
  </si>
  <si>
    <t>Porcentaje Terminacion por SP</t>
  </si>
  <si>
    <t>Personas enjuiciadas</t>
  </si>
  <si>
    <t>% condenas entre los españoles enjuiciados</t>
  </si>
  <si>
    <t>% condenas entre los extranjeros enjuiciados</t>
  </si>
  <si>
    <t>Condenado Español</t>
  </si>
  <si>
    <t>Condenado Extranjero</t>
  </si>
  <si>
    <t>Sumarios</t>
  </si>
  <si>
    <t>ASUNTOS PENALES</t>
  </si>
  <si>
    <t>Diligencia Urgentes</t>
  </si>
  <si>
    <t>Diligencia Previas</t>
  </si>
  <si>
    <t>Procedimientos abreviados</t>
  </si>
  <si>
    <t>Juicios sobre delitos leves</t>
  </si>
  <si>
    <t xml:space="preserve">Procesos por aceptacion de decreto </t>
  </si>
  <si>
    <t>Ley Orgánica 5/95 Jurado</t>
  </si>
  <si>
    <t>Por Sententencia Condenatoria 
con conformidad</t>
  </si>
  <si>
    <t>Por Sententencia Condenatoria 
sin conformidad</t>
  </si>
  <si>
    <t>Sentencia Absolutoria</t>
  </si>
  <si>
    <t>Porcentaje de Sentencias condenatorias</t>
  </si>
  <si>
    <t>Asuntos Total</t>
  </si>
  <si>
    <t>Procedimientos Abreviados</t>
  </si>
  <si>
    <t>Diligencias Urgentes</t>
  </si>
  <si>
    <t>EVOLUCIÓN</t>
  </si>
  <si>
    <t>Sumario</t>
  </si>
  <si>
    <t>Proc.Abrev.</t>
  </si>
  <si>
    <t>Proc.Jurado</t>
  </si>
  <si>
    <t>TOTAL</t>
  </si>
  <si>
    <t>Condenatorias</t>
  </si>
  <si>
    <t>Absolutorias</t>
  </si>
  <si>
    <t>Sobreseimiento Libre</t>
  </si>
  <si>
    <t>Sobreseimiento Provisional</t>
  </si>
  <si>
    <t>Otras</t>
  </si>
  <si>
    <t>Total</t>
  </si>
  <si>
    <t>Juicios sobre Delitos Leves</t>
  </si>
  <si>
    <t>Juicios de Faltas</t>
  </si>
  <si>
    <t>Estimatorios Sentencias Condenatorias</t>
  </si>
  <si>
    <t>Estimatorios Sentencias Absolutorias</t>
  </si>
  <si>
    <t>Desestimatorios Sentencias Condenatorias</t>
  </si>
  <si>
    <t>Desestimatorios Sentencias Absolutorias</t>
  </si>
  <si>
    <t>Por Otras Causas</t>
  </si>
  <si>
    <t>Porcentaje Estimación Recursos contra Sentencias Condenatorias</t>
  </si>
  <si>
    <t>Porcentaje Estimación Recursos contra Sentencias Absolutorias</t>
  </si>
  <si>
    <t>Procedimientos Jurado</t>
  </si>
  <si>
    <t>RECURSOS (APELACIONES DE SENTENCIAS)</t>
  </si>
  <si>
    <t>Juicios por Deliltos Leves</t>
  </si>
  <si>
    <t>PROCESOS PRIMERA INSTANCIA  Total</t>
  </si>
  <si>
    <t>Sentencias Con imposicion Medidas por delitos VG</t>
  </si>
  <si>
    <t>Sentencias Sin imposicion Medidas por delitos VG</t>
  </si>
  <si>
    <t>TOTAL Sentencias Por delitos VG</t>
  </si>
  <si>
    <t>Sentencias previa conformidad por delito VG</t>
  </si>
  <si>
    <t>Español</t>
  </si>
  <si>
    <t>Extranjero</t>
  </si>
  <si>
    <t>CON IMPOSICIÓN DE MEDIDAS</t>
  </si>
  <si>
    <t>Total Menores Enjuiciados</t>
  </si>
  <si>
    <t>SIN IMPOSICION DE  MEDIDAS</t>
  </si>
  <si>
    <t>Registrados</t>
  </si>
  <si>
    <t>Resueltos</t>
  </si>
  <si>
    <t>Pendientes al finalizar</t>
  </si>
  <si>
    <t>Confirmaciones en Apelación P.Delito</t>
  </si>
  <si>
    <t>Revocaciones en Apelación P.Delito</t>
  </si>
  <si>
    <t>Anulaciones en Apelación P.Delito</t>
  </si>
  <si>
    <t>Porcentaje Confirmaciones P.Delitos</t>
  </si>
  <si>
    <t>% condenados entre los  enjuiciados</t>
  </si>
  <si>
    <t>Evolución</t>
  </si>
  <si>
    <t>Víctimas Españolas menores</t>
  </si>
  <si>
    <t>Víctimas Extranjeras menores</t>
  </si>
  <si>
    <t>4º Trimestre 2022</t>
  </si>
  <si>
    <t>4º trimestre 2021</t>
  </si>
  <si>
    <t>4º trimestre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</si>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</sst>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0"/>
      <name val="Verdana"/>
      <family val="2"/>
    </font>
    <font>
      <b/>
      <sz val="18"/>
      <color theme="4"/>
      <name val="Calibri"/>
      <family val="2"/>
      <scheme val="minor"/>
    </font>
    <font>
      <b/>
      <sz val="10"/>
      <color theme="4"/>
      <name val="Verdana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3"/>
      <name val="Verdana"/>
      <family val="2"/>
    </font>
    <font>
      <b/>
      <sz val="11"/>
      <color rgb="FF4F81BD"/>
      <name val="Verdana"/>
      <family val="2"/>
    </font>
    <font>
      <b/>
      <sz val="16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/>
      <bottom style="medium">
        <color rgb="FFDCE6F1"/>
      </bottom>
      <diagonal/>
    </border>
    <border>
      <left style="thin">
        <color theme="0"/>
      </left>
      <right/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left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0" fillId="4" borderId="0" xfId="0" applyFill="1"/>
    <xf numFmtId="3" fontId="7" fillId="0" borderId="7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6" borderId="0" xfId="0" applyFill="1"/>
    <xf numFmtId="0" fontId="4" fillId="0" borderId="1" xfId="1" applyFont="1" applyBorder="1" applyAlignment="1">
      <alignment horizontal="left" vertical="center" indent="6"/>
    </xf>
    <xf numFmtId="0" fontId="4" fillId="0" borderId="2" xfId="1" applyFont="1" applyBorder="1" applyAlignment="1">
      <alignment horizontal="left" vertical="center" indent="6"/>
    </xf>
    <xf numFmtId="0" fontId="4" fillId="0" borderId="3" xfId="1" applyFont="1" applyBorder="1" applyAlignment="1">
      <alignment horizontal="left" vertical="center" indent="6"/>
    </xf>
    <xf numFmtId="0" fontId="3" fillId="2" borderId="0" xfId="1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104774</xdr:rowOff>
    </xdr:from>
    <xdr:to>
      <xdr:col>18</xdr:col>
      <xdr:colOff>723900</xdr:colOff>
      <xdr:row>7</xdr:row>
      <xdr:rowOff>57149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" y="104774"/>
          <a:ext cx="13668375" cy="1343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informe sobre violencia de género</a:t>
          </a:r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endParaRPr lang="es-ES" sz="1100" b="1" i="0" u="none" strike="noStrike" cap="non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T.S.J.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161924</xdr:rowOff>
    </xdr:from>
    <xdr:to>
      <xdr:col>2</xdr:col>
      <xdr:colOff>243514</xdr:colOff>
      <xdr:row>7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57250" y="161924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19</xdr:col>
      <xdr:colOff>476250</xdr:colOff>
      <xdr:row>1</xdr:row>
      <xdr:rowOff>0</xdr:rowOff>
    </xdr:from>
    <xdr:to>
      <xdr:col>20</xdr:col>
      <xdr:colOff>495300</xdr:colOff>
      <xdr:row>5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2050" y="190500"/>
          <a:ext cx="8572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Cataluña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28575</xdr:rowOff>
    </xdr:from>
    <xdr:to>
      <xdr:col>10</xdr:col>
      <xdr:colOff>237748</xdr:colOff>
      <xdr:row>30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66773" y="60483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38</xdr:row>
      <xdr:rowOff>9525</xdr:rowOff>
    </xdr:from>
    <xdr:to>
      <xdr:col>10</xdr:col>
      <xdr:colOff>266325</xdr:colOff>
      <xdr:row>39</xdr:row>
      <xdr:rowOff>142800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9535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19050</xdr:rowOff>
    </xdr:from>
    <xdr:to>
      <xdr:col>10</xdr:col>
      <xdr:colOff>218699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84772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85725</xdr:rowOff>
    </xdr:from>
    <xdr:to>
      <xdr:col>10</xdr:col>
      <xdr:colOff>209175</xdr:colOff>
      <xdr:row>66</xdr:row>
      <xdr:rowOff>57150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83820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9525</xdr:colOff>
      <xdr:row>93</xdr:row>
      <xdr:rowOff>123825</xdr:rowOff>
    </xdr:from>
    <xdr:to>
      <xdr:col>10</xdr:col>
      <xdr:colOff>218700</xdr:colOff>
      <xdr:row>95</xdr:row>
      <xdr:rowOff>95250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847725" y="219932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76200</xdr:rowOff>
    </xdr:from>
    <xdr:to>
      <xdr:col>10</xdr:col>
      <xdr:colOff>247275</xdr:colOff>
      <xdr:row>108</xdr:row>
      <xdr:rowOff>47625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876300" y="2494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800100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8001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28575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8382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800100</xdr:colOff>
      <xdr:row>171</xdr:row>
      <xdr:rowOff>133350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800100" y="39309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47625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8382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201</xdr:row>
      <xdr:rowOff>38100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819150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819150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81915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76200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847725" y="346995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Com. Valenciana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838198</xdr:colOff>
      <xdr:row>26</xdr:row>
      <xdr:rowOff>38100</xdr:rowOff>
    </xdr:from>
    <xdr:to>
      <xdr:col>10</xdr:col>
      <xdr:colOff>209173</xdr:colOff>
      <xdr:row>30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838198" y="60579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809625</xdr:colOff>
      <xdr:row>37</xdr:row>
      <xdr:rowOff>152400</xdr:rowOff>
    </xdr:from>
    <xdr:to>
      <xdr:col>10</xdr:col>
      <xdr:colOff>180600</xdr:colOff>
      <xdr:row>39</xdr:row>
      <xdr:rowOff>123750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09625" y="86772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19050</xdr:rowOff>
    </xdr:from>
    <xdr:to>
      <xdr:col>10</xdr:col>
      <xdr:colOff>199649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828674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0</xdr:rowOff>
    </xdr:from>
    <xdr:to>
      <xdr:col>10</xdr:col>
      <xdr:colOff>228225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857250" y="14887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28575</xdr:rowOff>
    </xdr:from>
    <xdr:to>
      <xdr:col>10</xdr:col>
      <xdr:colOff>237750</xdr:colOff>
      <xdr:row>96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866775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9525</xdr:rowOff>
    </xdr:from>
    <xdr:to>
      <xdr:col>10</xdr:col>
      <xdr:colOff>199650</xdr:colOff>
      <xdr:row>107</xdr:row>
      <xdr:rowOff>142875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828675" y="24879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809625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809625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57250" y="36633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38100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847725" y="39462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81915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83820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809625</xdr:colOff>
      <xdr:row>214</xdr:row>
      <xdr:rowOff>152400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809625" y="48453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19050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857250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95250</xdr:rowOff>
    </xdr:from>
    <xdr:to>
      <xdr:col>10</xdr:col>
      <xdr:colOff>237748</xdr:colOff>
      <xdr:row>30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66773" y="61150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47625</xdr:rowOff>
    </xdr:from>
    <xdr:to>
      <xdr:col>10</xdr:col>
      <xdr:colOff>228225</xdr:colOff>
      <xdr:row>40</xdr:row>
      <xdr:rowOff>18975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725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28575</xdr:rowOff>
    </xdr:from>
    <xdr:to>
      <xdr:col>10</xdr:col>
      <xdr:colOff>199649</xdr:colOff>
      <xdr:row>54</xdr:row>
      <xdr:rowOff>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828674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64</xdr:row>
      <xdr:rowOff>76200</xdr:rowOff>
    </xdr:from>
    <xdr:to>
      <xdr:col>10</xdr:col>
      <xdr:colOff>256800</xdr:colOff>
      <xdr:row>66</xdr:row>
      <xdr:rowOff>47625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85825" y="14963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28575</xdr:colOff>
      <xdr:row>94</xdr:row>
      <xdr:rowOff>19050</xdr:rowOff>
    </xdr:from>
    <xdr:to>
      <xdr:col>10</xdr:col>
      <xdr:colOff>237750</xdr:colOff>
      <xdr:row>95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866775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105</xdr:row>
      <xdr:rowOff>152400</xdr:rowOff>
    </xdr:from>
    <xdr:to>
      <xdr:col>10</xdr:col>
      <xdr:colOff>218700</xdr:colOff>
      <xdr:row>107</xdr:row>
      <xdr:rowOff>123825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847725" y="24860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19050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847725" y="30822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38100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847725" y="36661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57150</xdr:colOff>
      <xdr:row>172</xdr:row>
      <xdr:rowOff>47625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895350" y="39471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47625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857250" y="4529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47625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828675" y="48529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150</xdr:row>
      <xdr:rowOff>142875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86677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Extremadura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19050</xdr:rowOff>
    </xdr:from>
    <xdr:to>
      <xdr:col>10</xdr:col>
      <xdr:colOff>228223</xdr:colOff>
      <xdr:row>30</xdr:row>
      <xdr:rowOff>28575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57248" y="603885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9525</xdr:rowOff>
    </xdr:from>
    <xdr:to>
      <xdr:col>10</xdr:col>
      <xdr:colOff>209175</xdr:colOff>
      <xdr:row>39</xdr:row>
      <xdr:rowOff>142800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38200" y="86963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0</xdr:rowOff>
    </xdr:from>
    <xdr:to>
      <xdr:col>10</xdr:col>
      <xdr:colOff>228224</xdr:colOff>
      <xdr:row>53</xdr:row>
      <xdr:rowOff>133350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85724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63</xdr:row>
      <xdr:rowOff>133350</xdr:rowOff>
    </xdr:from>
    <xdr:to>
      <xdr:col>10</xdr:col>
      <xdr:colOff>247275</xdr:colOff>
      <xdr:row>65</xdr:row>
      <xdr:rowOff>76200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876300" y="1483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19050</xdr:rowOff>
    </xdr:from>
    <xdr:to>
      <xdr:col>10</xdr:col>
      <xdr:colOff>190125</xdr:colOff>
      <xdr:row>95</xdr:row>
      <xdr:rowOff>152400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819150" y="22050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66675</xdr:rowOff>
    </xdr:from>
    <xdr:to>
      <xdr:col>10</xdr:col>
      <xdr:colOff>256800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885825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83820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857250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838200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185</xdr:row>
      <xdr:rowOff>133350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838200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838200" y="4229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66675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847725" y="4531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150</xdr:row>
      <xdr:rowOff>142875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/>
      </xdr:nvSpPr>
      <xdr:spPr>
        <a:xfrm>
          <a:off x="847725" y="345852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Galicia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85723</xdr:colOff>
      <xdr:row>26</xdr:row>
      <xdr:rowOff>0</xdr:rowOff>
    </xdr:from>
    <xdr:to>
      <xdr:col>10</xdr:col>
      <xdr:colOff>294898</xdr:colOff>
      <xdr:row>30</xdr:row>
      <xdr:rowOff>9525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923923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66675</xdr:rowOff>
    </xdr:from>
    <xdr:to>
      <xdr:col>10</xdr:col>
      <xdr:colOff>209175</xdr:colOff>
      <xdr:row>40</xdr:row>
      <xdr:rowOff>38025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838200" y="87534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57149</xdr:colOff>
      <xdr:row>52</xdr:row>
      <xdr:rowOff>9525</xdr:rowOff>
    </xdr:from>
    <xdr:to>
      <xdr:col>10</xdr:col>
      <xdr:colOff>266324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95349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63</xdr:row>
      <xdr:rowOff>114300</xdr:rowOff>
    </xdr:from>
    <xdr:to>
      <xdr:col>10</xdr:col>
      <xdr:colOff>237750</xdr:colOff>
      <xdr:row>65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866775" y="14811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57150</xdr:rowOff>
    </xdr:from>
    <xdr:to>
      <xdr:col>10</xdr:col>
      <xdr:colOff>228225</xdr:colOff>
      <xdr:row>96</xdr:row>
      <xdr:rowOff>28575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857250" y="22088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38100</xdr:colOff>
      <xdr:row>106</xdr:row>
      <xdr:rowOff>28575</xdr:rowOff>
    </xdr:from>
    <xdr:to>
      <xdr:col>10</xdr:col>
      <xdr:colOff>247275</xdr:colOff>
      <xdr:row>108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876300" y="24898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57150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819150" y="308610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160</xdr:row>
      <xdr:rowOff>152400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866775" y="36595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171</xdr:row>
      <xdr:rowOff>228600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857250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0</xdr:col>
      <xdr:colOff>819150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81915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200</xdr:row>
      <xdr:rowOff>152400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876300" y="452151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88582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83820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Madrid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19050</xdr:rowOff>
    </xdr:from>
    <xdr:to>
      <xdr:col>10</xdr:col>
      <xdr:colOff>237750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866775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51</xdr:row>
      <xdr:rowOff>142875</xdr:rowOff>
    </xdr:from>
    <xdr:to>
      <xdr:col>10</xdr:col>
      <xdr:colOff>199649</xdr:colOff>
      <xdr:row>53</xdr:row>
      <xdr:rowOff>114300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828674" y="12001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64</xdr:row>
      <xdr:rowOff>85725</xdr:rowOff>
    </xdr:from>
    <xdr:to>
      <xdr:col>10</xdr:col>
      <xdr:colOff>190125</xdr:colOff>
      <xdr:row>66</xdr:row>
      <xdr:rowOff>57150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819150" y="14973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47625</xdr:rowOff>
    </xdr:from>
    <xdr:to>
      <xdr:col>10</xdr:col>
      <xdr:colOff>209175</xdr:colOff>
      <xdr:row>96</xdr:row>
      <xdr:rowOff>19050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83820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66675</xdr:rowOff>
    </xdr:from>
    <xdr:to>
      <xdr:col>10</xdr:col>
      <xdr:colOff>190125</xdr:colOff>
      <xdr:row>108</xdr:row>
      <xdr:rowOff>38100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819150" y="24936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847725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876300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83820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85725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838200" y="423862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200</xdr:row>
      <xdr:rowOff>123825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838200" y="45186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9525</xdr:colOff>
      <xdr:row>214</xdr:row>
      <xdr:rowOff>104775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847725" y="484060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819150</xdr:colOff>
      <xdr:row>151</xdr:row>
      <xdr:rowOff>38100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819150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Murcia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85725</xdr:rowOff>
    </xdr:from>
    <xdr:to>
      <xdr:col>10</xdr:col>
      <xdr:colOff>237748</xdr:colOff>
      <xdr:row>30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66773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819150</xdr:colOff>
      <xdr:row>38</xdr:row>
      <xdr:rowOff>19050</xdr:rowOff>
    </xdr:from>
    <xdr:to>
      <xdr:col>10</xdr:col>
      <xdr:colOff>190125</xdr:colOff>
      <xdr:row>39</xdr:row>
      <xdr:rowOff>152325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8191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28575</xdr:rowOff>
    </xdr:from>
    <xdr:to>
      <xdr:col>10</xdr:col>
      <xdr:colOff>247274</xdr:colOff>
      <xdr:row>54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76299" y="12049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19050</xdr:rowOff>
    </xdr:from>
    <xdr:to>
      <xdr:col>10</xdr:col>
      <xdr:colOff>209175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83820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106</xdr:row>
      <xdr:rowOff>19050</xdr:rowOff>
    </xdr:from>
    <xdr:to>
      <xdr:col>10</xdr:col>
      <xdr:colOff>256800</xdr:colOff>
      <xdr:row>107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8858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47625</xdr:colOff>
      <xdr:row>136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88582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161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876300" y="36623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19050</xdr:colOff>
      <xdr:row>172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857250" y="39443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186</xdr:row>
      <xdr:rowOff>57150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>
        <a:xfrm>
          <a:off x="838200" y="423576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9525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866775" y="45253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838200" y="48510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838200" y="346233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Foral de Navarra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26</xdr:row>
      <xdr:rowOff>47625</xdr:rowOff>
    </xdr:from>
    <xdr:to>
      <xdr:col>10</xdr:col>
      <xdr:colOff>237748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86677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47625</xdr:rowOff>
    </xdr:from>
    <xdr:to>
      <xdr:col>10</xdr:col>
      <xdr:colOff>209175</xdr:colOff>
      <xdr:row>40</xdr:row>
      <xdr:rowOff>18975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38200" y="87344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828674</xdr:colOff>
      <xdr:row>52</xdr:row>
      <xdr:rowOff>9525</xdr:rowOff>
    </xdr:from>
    <xdr:to>
      <xdr:col>10</xdr:col>
      <xdr:colOff>199649</xdr:colOff>
      <xdr:row>53</xdr:row>
      <xdr:rowOff>142875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828674" y="12030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64</xdr:row>
      <xdr:rowOff>19050</xdr:rowOff>
    </xdr:from>
    <xdr:to>
      <xdr:col>10</xdr:col>
      <xdr:colOff>228225</xdr:colOff>
      <xdr:row>65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857250" y="14906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28575</xdr:rowOff>
    </xdr:from>
    <xdr:to>
      <xdr:col>10</xdr:col>
      <xdr:colOff>209175</xdr:colOff>
      <xdr:row>96</xdr:row>
      <xdr:rowOff>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838200" y="220599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136</xdr:row>
      <xdr:rowOff>9525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8572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/>
      </xdr:nvSpPr>
      <xdr:spPr>
        <a:xfrm>
          <a:off x="847725" y="36652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9525</xdr:colOff>
      <xdr:row>172</xdr:row>
      <xdr:rowOff>9525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847725" y="394335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38100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847725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38100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/>
      </xdr:nvSpPr>
      <xdr:spPr>
        <a:xfrm>
          <a:off x="847725" y="45281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0</xdr:col>
      <xdr:colOff>828675</xdr:colOff>
      <xdr:row>215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/>
      </xdr:nvSpPr>
      <xdr:spPr>
        <a:xfrm>
          <a:off x="828675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150</xdr:row>
      <xdr:rowOff>171450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838200" y="346138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Pais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Vasco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47625</xdr:rowOff>
    </xdr:from>
    <xdr:to>
      <xdr:col>10</xdr:col>
      <xdr:colOff>218698</xdr:colOff>
      <xdr:row>30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847723" y="60674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38</xdr:row>
      <xdr:rowOff>28575</xdr:rowOff>
    </xdr:from>
    <xdr:to>
      <xdr:col>10</xdr:col>
      <xdr:colOff>218700</xdr:colOff>
      <xdr:row>39</xdr:row>
      <xdr:rowOff>161850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847725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19049</xdr:colOff>
      <xdr:row>52</xdr:row>
      <xdr:rowOff>57150</xdr:rowOff>
    </xdr:from>
    <xdr:to>
      <xdr:col>10</xdr:col>
      <xdr:colOff>228224</xdr:colOff>
      <xdr:row>54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857249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47625</xdr:colOff>
      <xdr:row>63</xdr:row>
      <xdr:rowOff>142875</xdr:rowOff>
    </xdr:from>
    <xdr:to>
      <xdr:col>10</xdr:col>
      <xdr:colOff>256800</xdr:colOff>
      <xdr:row>65</xdr:row>
      <xdr:rowOff>85725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885825" y="14839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838200" y="178784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838200" y="1852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47625</xdr:colOff>
      <xdr:row>93</xdr:row>
      <xdr:rowOff>133350</xdr:rowOff>
    </xdr:from>
    <xdr:to>
      <xdr:col>10</xdr:col>
      <xdr:colOff>256800</xdr:colOff>
      <xdr:row>95</xdr:row>
      <xdr:rowOff>104775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885825" y="22002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57150</xdr:colOff>
      <xdr:row>106</xdr:row>
      <xdr:rowOff>47625</xdr:rowOff>
    </xdr:from>
    <xdr:to>
      <xdr:col>10</xdr:col>
      <xdr:colOff>266325</xdr:colOff>
      <xdr:row>108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8953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838200" y="264509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/>
      </xdr:nvSpPr>
      <xdr:spPr>
        <a:xfrm>
          <a:off x="838200" y="2709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135</xdr:row>
      <xdr:rowOff>142875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857250" y="30784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160</xdr:row>
      <xdr:rowOff>171450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/>
      </xdr:nvSpPr>
      <xdr:spPr>
        <a:xfrm>
          <a:off x="876300" y="36614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200025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/>
      </xdr:nvSpPr>
      <xdr:spPr>
        <a:xfrm>
          <a:off x="866775" y="393763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47625</xdr:rowOff>
    </xdr:from>
    <xdr:ext cx="11534400" cy="313200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/>
      </xdr:nvSpPr>
      <xdr:spPr>
        <a:xfrm>
          <a:off x="876300" y="423481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/>
      </xdr:nvSpPr>
      <xdr:spPr>
        <a:xfrm>
          <a:off x="838200" y="42471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9525</xdr:colOff>
      <xdr:row>201</xdr:row>
      <xdr:rowOff>0</xdr:rowOff>
    </xdr:from>
    <xdr:ext cx="11534400" cy="295275"/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/>
      </xdr:nvSpPr>
      <xdr:spPr>
        <a:xfrm>
          <a:off x="847725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47625</xdr:colOff>
      <xdr:row>214</xdr:row>
      <xdr:rowOff>171450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885825" y="484727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28575</xdr:colOff>
      <xdr:row>151</xdr:row>
      <xdr:rowOff>9525</xdr:rowOff>
    </xdr:from>
    <xdr:ext cx="11534400" cy="342900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/>
      </xdr:nvSpPr>
      <xdr:spPr>
        <a:xfrm>
          <a:off x="866775" y="346329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La Rioja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Andalucía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8675" y="1076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38200" y="18640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8200" y="2147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" y="24317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1534400" cy="333375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38200" y="33575625"/>
          <a:ext cx="11534400" cy="3333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Aragón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53</xdr:row>
      <xdr:rowOff>0</xdr:rowOff>
    </xdr:from>
    <xdr:to>
      <xdr:col>10</xdr:col>
      <xdr:colOff>209174</xdr:colOff>
      <xdr:row>54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10</xdr:col>
      <xdr:colOff>209175</xdr:colOff>
      <xdr:row>66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10</xdr:col>
      <xdr:colOff>209175</xdr:colOff>
      <xdr:row>82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10</xdr:col>
      <xdr:colOff>209175</xdr:colOff>
      <xdr:row>86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10</xdr:col>
      <xdr:colOff>209175</xdr:colOff>
      <xdr:row>96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10</xdr:col>
      <xdr:colOff>209175</xdr:colOff>
      <xdr:row>108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118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</a:t>
          </a: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4" name="23 Rectángulo redondead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Principado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Asturias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28573</xdr:colOff>
      <xdr:row>27</xdr:row>
      <xdr:rowOff>28575</xdr:rowOff>
    </xdr:from>
    <xdr:to>
      <xdr:col>10</xdr:col>
      <xdr:colOff>237748</xdr:colOff>
      <xdr:row>31</xdr:row>
      <xdr:rowOff>38100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66773" y="54483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209175</xdr:colOff>
      <xdr:row>40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38200" y="808672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838199" y="11172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10</xdr:col>
      <xdr:colOff>209175</xdr:colOff>
      <xdr:row>65</xdr:row>
      <xdr:rowOff>133350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38200" y="140112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10</xdr:col>
      <xdr:colOff>209175</xdr:colOff>
      <xdr:row>81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38200" y="176688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209175</xdr:colOff>
      <xdr:row>85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38200" y="183165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10</xdr:col>
      <xdr:colOff>209175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38200" y="211550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209175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38200" y="23993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117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38200" y="26241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38200" y="26889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838200" y="29927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838200" y="3353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38200" y="363759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838200" y="395763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191</xdr:row>
      <xdr:rowOff>0</xdr:rowOff>
    </xdr:from>
    <xdr:to>
      <xdr:col>10</xdr:col>
      <xdr:colOff>209175</xdr:colOff>
      <xdr:row>192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838200" y="40224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38200" y="423386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838200" y="455580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9525</xdr:rowOff>
    </xdr:from>
    <xdr:ext cx="11534400" cy="342900"/>
    <xdr:sp macro="" textlink="">
      <xdr:nvSpPr>
        <xdr:cNvPr id="25" name="24 Rectángulo redondead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838200" y="33547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Illes Balears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0</xdr:col>
      <xdr:colOff>819148</xdr:colOff>
      <xdr:row>25</xdr:row>
      <xdr:rowOff>123825</xdr:rowOff>
    </xdr:from>
    <xdr:to>
      <xdr:col>10</xdr:col>
      <xdr:colOff>190123</xdr:colOff>
      <xdr:row>29</xdr:row>
      <xdr:rowOff>133350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9148" y="59817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28575</xdr:rowOff>
    </xdr:from>
    <xdr:to>
      <xdr:col>10</xdr:col>
      <xdr:colOff>228225</xdr:colOff>
      <xdr:row>39</xdr:row>
      <xdr:rowOff>161850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57250" y="87153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47624</xdr:colOff>
      <xdr:row>52</xdr:row>
      <xdr:rowOff>57150</xdr:rowOff>
    </xdr:from>
    <xdr:to>
      <xdr:col>10</xdr:col>
      <xdr:colOff>256799</xdr:colOff>
      <xdr:row>54</xdr:row>
      <xdr:rowOff>28575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85824" y="120777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28575</xdr:colOff>
      <xdr:row>64</xdr:row>
      <xdr:rowOff>47625</xdr:rowOff>
    </xdr:from>
    <xdr:to>
      <xdr:col>10</xdr:col>
      <xdr:colOff>237750</xdr:colOff>
      <xdr:row>66</xdr:row>
      <xdr:rowOff>19050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66775" y="14935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0</xdr:rowOff>
    </xdr:from>
    <xdr:to>
      <xdr:col>10</xdr:col>
      <xdr:colOff>228225</xdr:colOff>
      <xdr:row>95</xdr:row>
      <xdr:rowOff>133350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57250" y="22031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57150</xdr:rowOff>
    </xdr:from>
    <xdr:to>
      <xdr:col>10</xdr:col>
      <xdr:colOff>228225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57250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38100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876300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66675</xdr:colOff>
      <xdr:row>161</xdr:row>
      <xdr:rowOff>95250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904875" y="36718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809625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oneCellAnchor>
  <xdr:oneCellAnchor>
    <xdr:from>
      <xdr:col>1</xdr:col>
      <xdr:colOff>9525</xdr:colOff>
      <xdr:row>185</xdr:row>
      <xdr:rowOff>133350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847725" y="42271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38100</xdr:colOff>
      <xdr:row>201</xdr:row>
      <xdr:rowOff>28575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6300" y="452723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</a:t>
          </a:r>
        </a:p>
      </xdr:txBody>
    </xdr:sp>
    <xdr:clientData/>
  </xdr:oneCellAnchor>
  <xdr:oneCellAnchor>
    <xdr:from>
      <xdr:col>1</xdr:col>
      <xdr:colOff>28575</xdr:colOff>
      <xdr:row>215</xdr:row>
      <xdr:rowOff>66675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866775" y="48548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0</xdr:colOff>
      <xdr:row>151</xdr:row>
      <xdr:rowOff>57150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838200" y="3468052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Canarias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0</xdr:rowOff>
    </xdr:from>
    <xdr:to>
      <xdr:col>10</xdr:col>
      <xdr:colOff>247273</xdr:colOff>
      <xdr:row>30</xdr:row>
      <xdr:rowOff>9525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76298" y="6019800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38</xdr:row>
      <xdr:rowOff>104775</xdr:rowOff>
    </xdr:from>
    <xdr:to>
      <xdr:col>10</xdr:col>
      <xdr:colOff>171075</xdr:colOff>
      <xdr:row>40</xdr:row>
      <xdr:rowOff>76125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00100" y="8791575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38099</xdr:colOff>
      <xdr:row>52</xdr:row>
      <xdr:rowOff>19050</xdr:rowOff>
    </xdr:from>
    <xdr:to>
      <xdr:col>10</xdr:col>
      <xdr:colOff>247274</xdr:colOff>
      <xdr:row>53</xdr:row>
      <xdr:rowOff>152400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876299" y="120396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63</xdr:row>
      <xdr:rowOff>171450</xdr:rowOff>
    </xdr:from>
    <xdr:to>
      <xdr:col>10</xdr:col>
      <xdr:colOff>199650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828675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Ingresados directamente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0</xdr:colOff>
      <xdr:row>93</xdr:row>
      <xdr:rowOff>152400</xdr:rowOff>
    </xdr:from>
    <xdr:to>
      <xdr:col>10</xdr:col>
      <xdr:colOff>209175</xdr:colOff>
      <xdr:row>95</xdr:row>
      <xdr:rowOff>123825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838200" y="22021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819150</xdr:colOff>
      <xdr:row>106</xdr:row>
      <xdr:rowOff>0</xdr:rowOff>
    </xdr:from>
    <xdr:to>
      <xdr:col>10</xdr:col>
      <xdr:colOff>190125</xdr:colOff>
      <xdr:row>107</xdr:row>
      <xdr:rowOff>133350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819150" y="248697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28575</xdr:colOff>
      <xdr:row>136</xdr:row>
      <xdr:rowOff>0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66775" y="30803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161</xdr:row>
      <xdr:rowOff>19050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819150" y="366426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172</xdr:row>
      <xdr:rowOff>28575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876300" y="39452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9525</xdr:colOff>
      <xdr:row>186</xdr:row>
      <xdr:rowOff>19050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847725" y="423195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819150</xdr:colOff>
      <xdr:row>200</xdr:row>
      <xdr:rowOff>133350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19150" y="451961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214</xdr:row>
      <xdr:rowOff>161925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76300" y="484632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38100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28675" y="34661475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Cantabria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38098</xdr:colOff>
      <xdr:row>26</xdr:row>
      <xdr:rowOff>85725</xdr:rowOff>
    </xdr:from>
    <xdr:to>
      <xdr:col>10</xdr:col>
      <xdr:colOff>247273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7629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38</xdr:row>
      <xdr:rowOff>38100</xdr:rowOff>
    </xdr:from>
    <xdr:to>
      <xdr:col>10</xdr:col>
      <xdr:colOff>237750</xdr:colOff>
      <xdr:row>40</xdr:row>
      <xdr:rowOff>9450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66775" y="87249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819149</xdr:colOff>
      <xdr:row>52</xdr:row>
      <xdr:rowOff>76200</xdr:rowOff>
    </xdr:from>
    <xdr:to>
      <xdr:col>10</xdr:col>
      <xdr:colOff>190124</xdr:colOff>
      <xdr:row>54</xdr:row>
      <xdr:rowOff>47625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19149" y="12096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0</xdr:colOff>
      <xdr:row>64</xdr:row>
      <xdr:rowOff>9525</xdr:rowOff>
    </xdr:from>
    <xdr:to>
      <xdr:col>10</xdr:col>
      <xdr:colOff>209175</xdr:colOff>
      <xdr:row>65</xdr:row>
      <xdr:rowOff>142875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38200" y="148971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1</xdr:col>
      <xdr:colOff>19050</xdr:colOff>
      <xdr:row>94</xdr:row>
      <xdr:rowOff>76200</xdr:rowOff>
    </xdr:from>
    <xdr:to>
      <xdr:col>10</xdr:col>
      <xdr:colOff>228225</xdr:colOff>
      <xdr:row>96</xdr:row>
      <xdr:rowOff>47625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857250" y="22107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19050</xdr:colOff>
      <xdr:row>106</xdr:row>
      <xdr:rowOff>47625</xdr:rowOff>
    </xdr:from>
    <xdr:to>
      <xdr:col>10</xdr:col>
      <xdr:colOff>228225</xdr:colOff>
      <xdr:row>108</xdr:row>
      <xdr:rowOff>19050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857250" y="249174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136</xdr:row>
      <xdr:rowOff>47625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47725" y="308514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0</xdr:colOff>
      <xdr:row>161</xdr:row>
      <xdr:rowOff>76200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838200" y="36699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0</xdr:col>
      <xdr:colOff>809625</xdr:colOff>
      <xdr:row>171</xdr:row>
      <xdr:rowOff>228600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809625" y="39404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95250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857250" y="4239577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857250" y="452437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838200" y="48482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1</xdr:col>
      <xdr:colOff>9525</xdr:colOff>
      <xdr:row>151</xdr:row>
      <xdr:rowOff>47625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847725" y="346710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y León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19048</xdr:colOff>
      <xdr:row>26</xdr:row>
      <xdr:rowOff>85725</xdr:rowOff>
    </xdr:from>
    <xdr:to>
      <xdr:col>10</xdr:col>
      <xdr:colOff>228223</xdr:colOff>
      <xdr:row>30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57248" y="610552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10</xdr:col>
      <xdr:colOff>209175</xdr:colOff>
      <xdr:row>39</xdr:row>
      <xdr:rowOff>133275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38200" y="868680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1</xdr:col>
      <xdr:colOff>9524</xdr:colOff>
      <xdr:row>52</xdr:row>
      <xdr:rowOff>38100</xdr:rowOff>
    </xdr:from>
    <xdr:to>
      <xdr:col>10</xdr:col>
      <xdr:colOff>218699</xdr:colOff>
      <xdr:row>54</xdr:row>
      <xdr:rowOff>9525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847724" y="12058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64</xdr:row>
      <xdr:rowOff>28575</xdr:rowOff>
    </xdr:from>
    <xdr:to>
      <xdr:col>10</xdr:col>
      <xdr:colOff>199650</xdr:colOff>
      <xdr:row>66</xdr:row>
      <xdr:rowOff>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828675" y="14916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819150</xdr:colOff>
      <xdr:row>94</xdr:row>
      <xdr:rowOff>47625</xdr:rowOff>
    </xdr:from>
    <xdr:to>
      <xdr:col>10</xdr:col>
      <xdr:colOff>190125</xdr:colOff>
      <xdr:row>96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819150" y="220789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1</xdr:col>
      <xdr:colOff>9525</xdr:colOff>
      <xdr:row>106</xdr:row>
      <xdr:rowOff>19050</xdr:rowOff>
    </xdr:from>
    <xdr:to>
      <xdr:col>10</xdr:col>
      <xdr:colOff>218700</xdr:colOff>
      <xdr:row>107</xdr:row>
      <xdr:rowOff>152400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847725" y="248888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9525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19150" y="308133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9525</xdr:colOff>
      <xdr:row>161</xdr:row>
      <xdr:rowOff>47625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47725" y="36671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28575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866775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38100</xdr:colOff>
      <xdr:row>186</xdr:row>
      <xdr:rowOff>38100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76300" y="42338625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28575</xdr:rowOff>
    </xdr:from>
    <xdr:to>
      <xdr:col>10</xdr:col>
      <xdr:colOff>209175</xdr:colOff>
      <xdr:row>191</xdr:row>
      <xdr:rowOff>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838200" y="4281487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857250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28575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866775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150</xdr:row>
      <xdr:rowOff>152400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828675" y="3459480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209550</xdr:colOff>
      <xdr:row>3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200" y="161925"/>
          <a:ext cx="1153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Castilla La Mancha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28574</xdr:rowOff>
    </xdr:from>
    <xdr:to>
      <xdr:col>10</xdr:col>
      <xdr:colOff>218699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4" y="676274"/>
          <a:ext cx="11534400" cy="314326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  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419100</xdr:colOff>
      <xdr:row>1</xdr:row>
      <xdr:rowOff>47625</xdr:rowOff>
    </xdr:from>
    <xdr:to>
      <xdr:col>11</xdr:col>
      <xdr:colOff>257174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582525" y="209550"/>
          <a:ext cx="72389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828675</xdr:colOff>
      <xdr:row>7</xdr:row>
      <xdr:rowOff>104775</xdr:rowOff>
    </xdr:from>
    <xdr:to>
      <xdr:col>10</xdr:col>
      <xdr:colOff>199650</xdr:colOff>
      <xdr:row>9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28675" y="12382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Denuncias, Víctimas, Renuncias y sus Evoluciones</a:t>
          </a:r>
        </a:p>
      </xdr:txBody>
    </xdr:sp>
    <xdr:clientData/>
  </xdr:twoCellAnchor>
  <xdr:twoCellAnchor editAs="oneCell">
    <xdr:from>
      <xdr:col>1</xdr:col>
      <xdr:colOff>9523</xdr:colOff>
      <xdr:row>26</xdr:row>
      <xdr:rowOff>66675</xdr:rowOff>
    </xdr:from>
    <xdr:to>
      <xdr:col>10</xdr:col>
      <xdr:colOff>218698</xdr:colOff>
      <xdr:row>30</xdr:row>
      <xdr:rowOff>76200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3" y="6086475"/>
          <a:ext cx="11534400" cy="65722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38</xdr:row>
      <xdr:rowOff>19050</xdr:rowOff>
    </xdr:from>
    <xdr:to>
      <xdr:col>10</xdr:col>
      <xdr:colOff>228225</xdr:colOff>
      <xdr:row>39</xdr:row>
      <xdr:rowOff>152325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7250" y="8705850"/>
          <a:ext cx="11534400" cy="2952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 de Terminación de los Procedimientos </a:t>
          </a:r>
        </a:p>
      </xdr:txBody>
    </xdr:sp>
    <xdr:clientData/>
  </xdr:twoCellAnchor>
  <xdr:twoCellAnchor editAs="oneCell">
    <xdr:from>
      <xdr:col>0</xdr:col>
      <xdr:colOff>838199</xdr:colOff>
      <xdr:row>52</xdr:row>
      <xdr:rowOff>0</xdr:rowOff>
    </xdr:from>
    <xdr:to>
      <xdr:col>10</xdr:col>
      <xdr:colOff>209174</xdr:colOff>
      <xdr:row>53</xdr:row>
      <xdr:rowOff>133350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838199" y="120205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800100</xdr:colOff>
      <xdr:row>63</xdr:row>
      <xdr:rowOff>171450</xdr:rowOff>
    </xdr:from>
    <xdr:to>
      <xdr:col>10</xdr:col>
      <xdr:colOff>171075</xdr:colOff>
      <xdr:row>65</xdr:row>
      <xdr:rowOff>114300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800100" y="148685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 Ingresados directamente por tipo de procesos</a:t>
          </a:r>
        </a:p>
      </xdr:txBody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209175</xdr:colOff>
      <xdr:row>79</xdr:row>
      <xdr:rowOff>151275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838200" y="176974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10</xdr:col>
      <xdr:colOff>209175</xdr:colOff>
      <xdr:row>83</xdr:row>
      <xdr:rowOff>133350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838200" y="183451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 de Terminación de los Procedimientos</a:t>
          </a:r>
        </a:p>
      </xdr:txBody>
    </xdr:sp>
    <xdr:clientData/>
  </xdr:twoCellAnchor>
  <xdr:twoCellAnchor editAs="oneCell">
    <xdr:from>
      <xdr:col>0</xdr:col>
      <xdr:colOff>828675</xdr:colOff>
      <xdr:row>94</xdr:row>
      <xdr:rowOff>9525</xdr:rowOff>
    </xdr:from>
    <xdr:to>
      <xdr:col>10</xdr:col>
      <xdr:colOff>199650</xdr:colOff>
      <xdr:row>95</xdr:row>
      <xdr:rowOff>142875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828675" y="220408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twoCellAnchor>
  <xdr:twoCellAnchor editAs="oneCell">
    <xdr:from>
      <xdr:col>0</xdr:col>
      <xdr:colOff>828675</xdr:colOff>
      <xdr:row>106</xdr:row>
      <xdr:rowOff>57150</xdr:rowOff>
    </xdr:from>
    <xdr:to>
      <xdr:col>10</xdr:col>
      <xdr:colOff>199650</xdr:colOff>
      <xdr:row>108</xdr:row>
      <xdr:rowOff>28575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828675" y="249269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twoCellAnchor>
  <xdr:oneCellAnchor>
    <xdr:from>
      <xdr:col>1</xdr:col>
      <xdr:colOff>0</xdr:colOff>
      <xdr:row>115</xdr:row>
      <xdr:rowOff>0</xdr:rowOff>
    </xdr:from>
    <xdr:ext cx="11534400" cy="313200"/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838200" y="2626995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Provincial/Procesos de Violencia de Género                                 </a:t>
          </a:r>
        </a:p>
      </xdr:txBody>
    </xdr:sp>
    <xdr:clientData/>
  </xdr:oneCellAnchor>
  <xdr:oneCellAnchor>
    <xdr:from>
      <xdr:col>1</xdr:col>
      <xdr:colOff>0</xdr:colOff>
      <xdr:row>119</xdr:row>
      <xdr:rowOff>0</xdr:rowOff>
    </xdr:from>
    <xdr:ext cx="11534400" cy="295275"/>
    <xdr:sp macro="" textlink="">
      <xdr:nvSpPr>
        <xdr:cNvPr id="15" name="14 Rectángulo redondead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838200" y="26917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 en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Única Instancia por las Audiencias Provinciales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819150</xdr:colOff>
      <xdr:row>136</xdr:row>
      <xdr:rowOff>28575</xdr:rowOff>
    </xdr:from>
    <xdr:ext cx="11534400" cy="295275"/>
    <xdr:sp macro="" textlink="">
      <xdr:nvSpPr>
        <xdr:cNvPr id="16" name="15 Rectángulo redondeado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819150" y="30832425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 de los </a:t>
          </a: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Apelación contra sentencias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oneCellAnchor>
    <xdr:from>
      <xdr:col>1</xdr:col>
      <xdr:colOff>19050</xdr:colOff>
      <xdr:row>161</xdr:row>
      <xdr:rowOff>66675</xdr:rowOff>
    </xdr:from>
    <xdr:ext cx="11534400" cy="295275"/>
    <xdr:sp macro="" textlink="">
      <xdr:nvSpPr>
        <xdr:cNvPr id="17" name="16 Rectángulo redondeado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7250" y="36690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</a:t>
          </a:r>
        </a:p>
      </xdr:txBody>
    </xdr:sp>
    <xdr:clientData/>
  </xdr:oneCellAnchor>
  <xdr:oneCellAnchor>
    <xdr:from>
      <xdr:col>1</xdr:col>
      <xdr:colOff>38100</xdr:colOff>
      <xdr:row>171</xdr:row>
      <xdr:rowOff>238125</xdr:rowOff>
    </xdr:from>
    <xdr:ext cx="11534400" cy="295275"/>
    <xdr:sp macro="" textlink="">
      <xdr:nvSpPr>
        <xdr:cNvPr id="18" name="17 Rectángulo redondead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876300" y="394144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Ingresados </a:t>
          </a:r>
        </a:p>
      </xdr:txBody>
    </xdr:sp>
    <xdr:clientData/>
  </xdr:oneCellAnchor>
  <xdr:oneCellAnchor>
    <xdr:from>
      <xdr:col>1</xdr:col>
      <xdr:colOff>19050</xdr:colOff>
      <xdr:row>186</xdr:row>
      <xdr:rowOff>66675</xdr:rowOff>
    </xdr:from>
    <xdr:ext cx="11534400" cy="313200"/>
    <xdr:sp macro="" textlink="">
      <xdr:nvSpPr>
        <xdr:cNvPr id="19" name="18 Rectángulo redondeado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857250" y="42367200"/>
          <a:ext cx="11534400" cy="3132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de Menores/Procesos de Violencia de Género                                 </a:t>
          </a:r>
        </a:p>
      </xdr:txBody>
    </xdr:sp>
    <xdr:clientData/>
  </xdr:oneCellAnchor>
  <xdr:twoCellAnchor editAs="oneCell">
    <xdr:from>
      <xdr:col>1</xdr:col>
      <xdr:colOff>0</xdr:colOff>
      <xdr:row>189</xdr:row>
      <xdr:rowOff>0</xdr:rowOff>
    </xdr:from>
    <xdr:to>
      <xdr:col>10</xdr:col>
      <xdr:colOff>209175</xdr:colOff>
      <xdr:row>190</xdr:row>
      <xdr:rowOff>133350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838200" y="4025265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  <a:r>
            <a:rPr lang="es-ES" sz="1600" b="1" baseline="0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Delito de Menores</a:t>
          </a:r>
          <a:endParaRPr lang="es-ES" sz="1600" b="1">
            <a:solidFill>
              <a:schemeClr val="tx2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28575</xdr:colOff>
      <xdr:row>201</xdr:row>
      <xdr:rowOff>19050</xdr:rowOff>
    </xdr:from>
    <xdr:ext cx="11534400" cy="295275"/>
    <xdr:sp macro="" textlink="">
      <xdr:nvSpPr>
        <xdr:cNvPr id="21" name="20 Rectángulo redondead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866775" y="452628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por Delito </a:t>
          </a:r>
        </a:p>
      </xdr:txBody>
    </xdr:sp>
    <xdr:clientData/>
  </xdr:oneCellAnchor>
  <xdr:oneCellAnchor>
    <xdr:from>
      <xdr:col>1</xdr:col>
      <xdr:colOff>38100</xdr:colOff>
      <xdr:row>215</xdr:row>
      <xdr:rowOff>19050</xdr:rowOff>
    </xdr:from>
    <xdr:ext cx="11534400" cy="295275"/>
    <xdr:sp macro="" textlink="">
      <xdr:nvSpPr>
        <xdr:cNvPr id="22" name="21 Rectángulo redondeado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876300" y="48501300"/>
          <a:ext cx="11534400" cy="2952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 </a:t>
          </a:r>
        </a:p>
      </xdr:txBody>
    </xdr:sp>
    <xdr:clientData/>
  </xdr:oneCellAnchor>
  <xdr:oneCellAnchor>
    <xdr:from>
      <xdr:col>0</xdr:col>
      <xdr:colOff>828675</xdr:colOff>
      <xdr:row>151</xdr:row>
      <xdr:rowOff>66675</xdr:rowOff>
    </xdr:from>
    <xdr:ext cx="11534400" cy="342900"/>
    <xdr:sp macro="" textlink="">
      <xdr:nvSpPr>
        <xdr:cNvPr id="23" name="22 Rectángulo redondeado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828675" y="34690050"/>
          <a:ext cx="11534400" cy="3429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tx2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Apelaciones P.Delitos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8"/>
  <sheetViews>
    <sheetView tabSelected="1" workbookViewId="0"/>
  </sheetViews>
  <sheetFormatPr baseColWidth="10" defaultRowHeight="15" x14ac:dyDescent="0.25"/>
  <cols>
    <col min="1" max="21" width="11" style="1"/>
    <col min="22" max="22" width="7.5" style="1" customWidth="1"/>
    <col min="23" max="16384" width="11" style="1"/>
  </cols>
  <sheetData>
    <row r="2" spans="2:19" ht="15.75" x14ac:dyDescent="0.25">
      <c r="C2" s="2"/>
    </row>
    <row r="3" spans="2:19" ht="15.75" x14ac:dyDescent="0.25">
      <c r="C3" s="2"/>
    </row>
    <row r="4" spans="2:19" ht="15.75" x14ac:dyDescent="0.25">
      <c r="C4" s="2"/>
    </row>
    <row r="5" spans="2:19" ht="15.75" x14ac:dyDescent="0.25">
      <c r="C5" s="2"/>
    </row>
    <row r="6" spans="2:19" ht="15.75" x14ac:dyDescent="0.25">
      <c r="C6" s="2"/>
    </row>
    <row r="7" spans="2:19" ht="15.75" x14ac:dyDescent="0.25">
      <c r="C7" s="2"/>
    </row>
    <row r="8" spans="2:19" ht="15.75" x14ac:dyDescent="0.25">
      <c r="C8" s="2"/>
    </row>
    <row r="9" spans="2:19" ht="18.75" customHeight="1" x14ac:dyDescent="0.25">
      <c r="B9" s="26" t="s">
        <v>102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3" spans="2:19" ht="15.75" thickBot="1" x14ac:dyDescent="0.3"/>
    <row r="14" spans="2:19" s="3" customFormat="1" ht="30" customHeight="1" thickTop="1" thickBot="1" x14ac:dyDescent="0.25">
      <c r="C14" s="23" t="s">
        <v>0</v>
      </c>
      <c r="D14" s="24"/>
      <c r="E14" s="24"/>
      <c r="F14" s="24"/>
      <c r="G14" s="24"/>
      <c r="H14" s="25"/>
      <c r="L14" s="23" t="s">
        <v>1</v>
      </c>
      <c r="M14" s="24"/>
      <c r="N14" s="24"/>
      <c r="O14" s="24"/>
      <c r="P14" s="24"/>
      <c r="Q14" s="25"/>
    </row>
    <row r="15" spans="2:19" s="3" customFormat="1" ht="15" customHeight="1" thickTop="1" thickBot="1" x14ac:dyDescent="0.3">
      <c r="C15" s="1"/>
      <c r="D15" s="1"/>
      <c r="E15" s="1"/>
      <c r="L15" s="1"/>
      <c r="M15" s="1"/>
    </row>
    <row r="16" spans="2:19" s="3" customFormat="1" ht="30" customHeight="1" thickTop="1" thickBot="1" x14ac:dyDescent="0.25">
      <c r="C16" s="23" t="s">
        <v>2</v>
      </c>
      <c r="D16" s="24"/>
      <c r="E16" s="24"/>
      <c r="F16" s="24"/>
      <c r="G16" s="24"/>
      <c r="H16" s="25"/>
      <c r="L16" s="23" t="s">
        <v>3</v>
      </c>
      <c r="M16" s="24"/>
      <c r="N16" s="24"/>
      <c r="O16" s="24"/>
      <c r="P16" s="24"/>
      <c r="Q16" s="25"/>
    </row>
    <row r="17" spans="3:20" s="3" customFormat="1" ht="15" customHeight="1" thickTop="1" thickBot="1" x14ac:dyDescent="0.3">
      <c r="D17" s="1"/>
      <c r="E17" s="1"/>
      <c r="M17" s="1"/>
    </row>
    <row r="18" spans="3:20" s="3" customFormat="1" ht="30" customHeight="1" thickTop="1" thickBot="1" x14ac:dyDescent="0.25">
      <c r="C18" s="23" t="s">
        <v>4</v>
      </c>
      <c r="D18" s="24"/>
      <c r="E18" s="24"/>
      <c r="F18" s="24"/>
      <c r="G18" s="24"/>
      <c r="H18" s="25"/>
      <c r="L18" s="23" t="s">
        <v>5</v>
      </c>
      <c r="M18" s="24"/>
      <c r="N18" s="24"/>
      <c r="O18" s="24"/>
      <c r="P18" s="24"/>
      <c r="Q18" s="25"/>
    </row>
    <row r="19" spans="3:20" s="3" customFormat="1" ht="15" customHeight="1" thickTop="1" thickBot="1" x14ac:dyDescent="0.3">
      <c r="D19" s="1"/>
      <c r="E19" s="1"/>
      <c r="M19" s="1"/>
    </row>
    <row r="20" spans="3:20" s="3" customFormat="1" ht="30" customHeight="1" thickTop="1" thickBot="1" x14ac:dyDescent="0.25">
      <c r="C20" s="23" t="s">
        <v>6</v>
      </c>
      <c r="D20" s="24"/>
      <c r="E20" s="24"/>
      <c r="F20" s="24"/>
      <c r="G20" s="24"/>
      <c r="H20" s="25"/>
      <c r="L20" s="23" t="s">
        <v>7</v>
      </c>
      <c r="M20" s="24"/>
      <c r="N20" s="24"/>
      <c r="O20" s="24"/>
      <c r="P20" s="24"/>
      <c r="Q20" s="25"/>
    </row>
    <row r="21" spans="3:20" s="3" customFormat="1" ht="15" customHeight="1" thickTop="1" thickBot="1" x14ac:dyDescent="0.3">
      <c r="C21" s="1"/>
      <c r="D21" s="1"/>
      <c r="E21" s="1"/>
      <c r="M21" s="1"/>
      <c r="T21" s="1"/>
    </row>
    <row r="22" spans="3:20" s="3" customFormat="1" ht="30" customHeight="1" thickTop="1" thickBot="1" x14ac:dyDescent="0.25">
      <c r="C22" s="23" t="s">
        <v>8</v>
      </c>
      <c r="D22" s="24"/>
      <c r="E22" s="24"/>
      <c r="F22" s="24"/>
      <c r="G22" s="24"/>
      <c r="H22" s="25"/>
      <c r="L22" s="23" t="s">
        <v>9</v>
      </c>
      <c r="M22" s="24"/>
      <c r="N22" s="24"/>
      <c r="O22" s="24"/>
      <c r="P22" s="24"/>
      <c r="Q22" s="25"/>
    </row>
    <row r="23" spans="3:20" s="3" customFormat="1" ht="15" customHeight="1" thickTop="1" thickBot="1" x14ac:dyDescent="0.3">
      <c r="C23" s="1"/>
      <c r="D23" s="1"/>
      <c r="E23" s="1"/>
    </row>
    <row r="24" spans="3:20" s="3" customFormat="1" ht="30" customHeight="1" thickTop="1" thickBot="1" x14ac:dyDescent="0.25">
      <c r="C24" s="23" t="s">
        <v>10</v>
      </c>
      <c r="D24" s="24"/>
      <c r="E24" s="24"/>
      <c r="F24" s="24"/>
      <c r="G24" s="24"/>
      <c r="H24" s="25"/>
      <c r="L24" s="23" t="s">
        <v>11</v>
      </c>
      <c r="M24" s="24"/>
      <c r="N24" s="24"/>
      <c r="O24" s="24"/>
      <c r="P24" s="24"/>
      <c r="Q24" s="25"/>
    </row>
    <row r="25" spans="3:20" s="3" customFormat="1" ht="15" customHeight="1" thickTop="1" thickBot="1" x14ac:dyDescent="0.3">
      <c r="C25" s="1"/>
      <c r="D25" s="1"/>
      <c r="E25" s="1"/>
    </row>
    <row r="26" spans="3:20" s="3" customFormat="1" ht="30" customHeight="1" thickTop="1" thickBot="1" x14ac:dyDescent="0.25">
      <c r="C26" s="23" t="s">
        <v>12</v>
      </c>
      <c r="D26" s="24"/>
      <c r="E26" s="24"/>
      <c r="F26" s="24"/>
      <c r="G26" s="24"/>
      <c r="H26" s="25"/>
      <c r="L26" s="23" t="s">
        <v>13</v>
      </c>
      <c r="M26" s="24"/>
      <c r="N26" s="24"/>
      <c r="O26" s="24"/>
      <c r="P26" s="24"/>
      <c r="Q26" s="25"/>
    </row>
    <row r="27" spans="3:20" s="3" customFormat="1" ht="15" customHeight="1" thickTop="1" thickBot="1" x14ac:dyDescent="0.3">
      <c r="C27" s="1"/>
      <c r="D27" s="1"/>
      <c r="E27" s="1"/>
    </row>
    <row r="28" spans="3:20" s="3" customFormat="1" ht="30" customHeight="1" thickTop="1" thickBot="1" x14ac:dyDescent="0.25">
      <c r="C28" s="23" t="s">
        <v>14</v>
      </c>
      <c r="D28" s="24"/>
      <c r="E28" s="24"/>
      <c r="F28" s="24"/>
      <c r="G28" s="24"/>
      <c r="H28" s="25"/>
      <c r="L28" s="23" t="s">
        <v>15</v>
      </c>
      <c r="M28" s="24"/>
      <c r="N28" s="24"/>
      <c r="O28" s="24"/>
      <c r="P28" s="24"/>
      <c r="Q28" s="25"/>
    </row>
    <row r="29" spans="3:20" s="3" customFormat="1" ht="15" customHeight="1" thickTop="1" thickBot="1" x14ac:dyDescent="0.3">
      <c r="C29" s="1"/>
      <c r="D29" s="1"/>
      <c r="E29" s="1"/>
    </row>
    <row r="30" spans="3:20" s="3" customFormat="1" ht="30" customHeight="1" thickTop="1" thickBot="1" x14ac:dyDescent="0.25">
      <c r="C30" s="23" t="s">
        <v>16</v>
      </c>
      <c r="D30" s="24"/>
      <c r="E30" s="24"/>
      <c r="F30" s="24"/>
      <c r="G30" s="24"/>
      <c r="H30" s="25"/>
    </row>
    <row r="31" spans="3:20" s="3" customFormat="1" ht="15" customHeight="1" thickTop="1" x14ac:dyDescent="0.25">
      <c r="C31" s="1"/>
      <c r="D31" s="1"/>
      <c r="E31" s="1"/>
    </row>
    <row r="32" spans="3:20" s="3" customFormat="1" x14ac:dyDescent="0.25">
      <c r="D32" s="1"/>
      <c r="E32" s="1"/>
    </row>
    <row r="33" spans="5:5" s="3" customFormat="1" x14ac:dyDescent="0.25">
      <c r="E33" s="1"/>
    </row>
    <row r="34" spans="5:5" s="3" customFormat="1" x14ac:dyDescent="0.25">
      <c r="E34" s="1"/>
    </row>
    <row r="35" spans="5:5" s="3" customFormat="1" x14ac:dyDescent="0.25">
      <c r="E35" s="1"/>
    </row>
    <row r="36" spans="5:5" s="3" customFormat="1" x14ac:dyDescent="0.25">
      <c r="E36" s="1"/>
    </row>
    <row r="37" spans="5:5" s="3" customFormat="1" x14ac:dyDescent="0.25">
      <c r="E37" s="1"/>
    </row>
    <row r="38" spans="5:5" s="3" customFormat="1" x14ac:dyDescent="0.25">
      <c r="E38" s="1"/>
    </row>
  </sheetData>
  <mergeCells count="18">
    <mergeCell ref="C26:H26"/>
    <mergeCell ref="L26:Q26"/>
    <mergeCell ref="C28:H28"/>
    <mergeCell ref="L28:Q28"/>
    <mergeCell ref="C30:H30"/>
    <mergeCell ref="C20:H20"/>
    <mergeCell ref="L20:Q20"/>
    <mergeCell ref="C22:H22"/>
    <mergeCell ref="L22:Q22"/>
    <mergeCell ref="C24:H24"/>
    <mergeCell ref="L24:Q24"/>
    <mergeCell ref="C18:H18"/>
    <mergeCell ref="L18:Q18"/>
    <mergeCell ref="B9:S9"/>
    <mergeCell ref="C14:H14"/>
    <mergeCell ref="L14:Q14"/>
    <mergeCell ref="C16:H16"/>
    <mergeCell ref="L16:Q16"/>
  </mergeCells>
  <hyperlinks>
    <hyperlink ref="C14:H14" location="Andalucía!A1" display="Andalucía" xr:uid="{00000000-0004-0000-0000-000000000000}"/>
    <hyperlink ref="C16:H16" location="Aragón!A1" display="Aragón" xr:uid="{00000000-0004-0000-0000-000001000000}"/>
    <hyperlink ref="C18:H18" location="Asturias!A1" display="Principado de Asturias" xr:uid="{00000000-0004-0000-0000-000002000000}"/>
    <hyperlink ref="C20:H20" location="'Illes Balears'!A1" display="Balears, Illes" xr:uid="{00000000-0004-0000-0000-000003000000}"/>
    <hyperlink ref="C22:H22" location="Canarias!A1" display="Canarias" xr:uid="{00000000-0004-0000-0000-000004000000}"/>
    <hyperlink ref="C24:H24" location="Cantabria!A1" display="Cantabria" xr:uid="{00000000-0004-0000-0000-000005000000}"/>
    <hyperlink ref="C26:H26" location="'Castilla y León'!A1" display="Castilla y León" xr:uid="{00000000-0004-0000-0000-000006000000}"/>
    <hyperlink ref="C28:H28" location="'Castilla La Mancha'!A1" display="Castilla - La Mancha" xr:uid="{00000000-0004-0000-0000-000007000000}"/>
    <hyperlink ref="C30:H30" location="Cataluña!A1" display="Cataluña" xr:uid="{00000000-0004-0000-0000-000008000000}"/>
    <hyperlink ref="L14:Q14" location="'Com. Valenciana'!A1" display="Com. Valenciana" xr:uid="{00000000-0004-0000-0000-000009000000}"/>
    <hyperlink ref="L16:Q16" location="Extremadura!A1" display="Extremadura" xr:uid="{00000000-0004-0000-0000-00000A000000}"/>
    <hyperlink ref="L18:Q18" location="Galicia!A1" display="Galicia" xr:uid="{00000000-0004-0000-0000-00000B000000}"/>
    <hyperlink ref="L20:Q20" location="'Com. Madrid'!A1" display="Madrid, Comunidad de" xr:uid="{00000000-0004-0000-0000-00000C000000}"/>
    <hyperlink ref="L22:Q22" location="'Región de Murcia'!A1" display="Murcia, Región de" xr:uid="{00000000-0004-0000-0000-00000D000000}"/>
    <hyperlink ref="L24:Q24" location="Navarra!A1" display="Navarra, Comunidad Foral de" xr:uid="{00000000-0004-0000-0000-00000E000000}"/>
    <hyperlink ref="L26:Q26" location="'Pais Vasco'!A1" display="País Vasco" xr:uid="{00000000-0004-0000-0000-00000F000000}"/>
    <hyperlink ref="L28:Q28" location="'La Rioja'!A1" display="Rioja, La" xr:uid="{00000000-0004-0000-0000-000010000000}"/>
  </hyperlinks>
  <pageMargins left="0.7" right="0.7" top="0.75" bottom="0.75" header="0.3" footer="0.3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5635</v>
      </c>
      <c r="D14" s="5">
        <v>5836</v>
      </c>
      <c r="E14" s="6">
        <f>IF(C14&gt;0,(D14-C14)/C14)</f>
        <v>3.5669920141969833E-2</v>
      </c>
    </row>
    <row r="15" spans="1:5" ht="20.100000000000001" customHeight="1" thickBot="1" x14ac:dyDescent="0.25">
      <c r="B15" s="4" t="s">
        <v>17</v>
      </c>
      <c r="C15" s="5">
        <v>5587</v>
      </c>
      <c r="D15" s="5">
        <v>5803</v>
      </c>
      <c r="E15" s="6">
        <f t="shared" ref="E15:E25" si="0">IF(C15&gt;0,(D15-C15)/C15)</f>
        <v>3.8661177734025415E-2</v>
      </c>
    </row>
    <row r="16" spans="1:5" ht="20.100000000000001" customHeight="1" thickBot="1" x14ac:dyDescent="0.25">
      <c r="B16" s="4" t="s">
        <v>18</v>
      </c>
      <c r="C16" s="5">
        <v>3288</v>
      </c>
      <c r="D16" s="5">
        <v>3169</v>
      </c>
      <c r="E16" s="6">
        <f t="shared" si="0"/>
        <v>-3.6192214111922139E-2</v>
      </c>
    </row>
    <row r="17" spans="2:5" ht="20.100000000000001" customHeight="1" thickBot="1" x14ac:dyDescent="0.25">
      <c r="B17" s="4" t="s">
        <v>19</v>
      </c>
      <c r="C17" s="5">
        <v>2299</v>
      </c>
      <c r="D17" s="5">
        <v>2634</v>
      </c>
      <c r="E17" s="6">
        <f t="shared" si="0"/>
        <v>0.14571552849064812</v>
      </c>
    </row>
    <row r="18" spans="2:5" ht="20.100000000000001" customHeight="1" thickBot="1" x14ac:dyDescent="0.25">
      <c r="B18" s="4" t="s">
        <v>100</v>
      </c>
      <c r="C18" s="5">
        <v>10</v>
      </c>
      <c r="D18" s="5">
        <v>6</v>
      </c>
      <c r="E18" s="6">
        <f>IF(C18=0,"-",(D18-C18)/C18)</f>
        <v>-0.4</v>
      </c>
    </row>
    <row r="19" spans="2:5" ht="20.100000000000001" customHeight="1" thickBot="1" x14ac:dyDescent="0.25">
      <c r="B19" s="4" t="s">
        <v>101</v>
      </c>
      <c r="C19" s="5">
        <v>8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0.41149096115983536</v>
      </c>
      <c r="D20" s="6">
        <f>D17/D15</f>
        <v>0.45390315354127175</v>
      </c>
      <c r="E20" s="6">
        <f t="shared" si="0"/>
        <v>0.10306956017185087</v>
      </c>
    </row>
    <row r="21" spans="2:5" ht="30" customHeight="1" thickBot="1" x14ac:dyDescent="0.25">
      <c r="B21" s="4" t="s">
        <v>23</v>
      </c>
      <c r="C21" s="5">
        <v>636</v>
      </c>
      <c r="D21" s="5">
        <v>608</v>
      </c>
      <c r="E21" s="6">
        <f t="shared" si="0"/>
        <v>-4.40251572327044E-2</v>
      </c>
    </row>
    <row r="22" spans="2:5" ht="20.100000000000001" customHeight="1" thickBot="1" x14ac:dyDescent="0.25">
      <c r="B22" s="4" t="s">
        <v>24</v>
      </c>
      <c r="C22" s="5">
        <v>331</v>
      </c>
      <c r="D22" s="5">
        <v>305</v>
      </c>
      <c r="E22" s="6">
        <f t="shared" si="0"/>
        <v>-7.8549848942598186E-2</v>
      </c>
    </row>
    <row r="23" spans="2:5" ht="20.100000000000001" customHeight="1" thickBot="1" x14ac:dyDescent="0.25">
      <c r="B23" s="4" t="s">
        <v>25</v>
      </c>
      <c r="C23" s="5">
        <v>305</v>
      </c>
      <c r="D23" s="5">
        <v>303</v>
      </c>
      <c r="E23" s="6">
        <f t="shared" si="0"/>
        <v>-6.5573770491803279E-3</v>
      </c>
    </row>
    <row r="24" spans="2:5" ht="20.100000000000001" customHeight="1" thickBot="1" x14ac:dyDescent="0.25">
      <c r="B24" s="4" t="s">
        <v>21</v>
      </c>
      <c r="C24" s="6">
        <f>C23/C21</f>
        <v>0.47955974842767296</v>
      </c>
      <c r="D24" s="6">
        <f t="shared" ref="D24" si="1">D23/D21</f>
        <v>0.49835526315789475</v>
      </c>
      <c r="E24" s="6">
        <f t="shared" si="0"/>
        <v>3.9193270060396905E-2</v>
      </c>
    </row>
    <row r="25" spans="2:5" ht="20.100000000000001" customHeight="1" thickBot="1" x14ac:dyDescent="0.25">
      <c r="B25" s="7" t="s">
        <v>26</v>
      </c>
      <c r="C25" s="6">
        <v>0.14112773360782555</v>
      </c>
      <c r="D25" s="6">
        <v>0.14675768694913707</v>
      </c>
      <c r="E25" s="6">
        <f t="shared" si="0"/>
        <v>3.9892607904810473E-2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1317</v>
      </c>
      <c r="D34" s="5">
        <v>1202</v>
      </c>
      <c r="E34" s="6">
        <f>IF(C34&gt;0,(D34-C34)/C34,"-")</f>
        <v>-8.7319665907365229E-2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8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675</v>
      </c>
      <c r="D36" s="5">
        <v>590</v>
      </c>
      <c r="E36" s="6">
        <f t="shared" si="2"/>
        <v>-0.12592592592592591</v>
      </c>
    </row>
    <row r="37" spans="2:5" ht="20.100000000000001" customHeight="1" thickBot="1" x14ac:dyDescent="0.25">
      <c r="B37" s="4" t="s">
        <v>30</v>
      </c>
      <c r="C37" s="5">
        <v>642</v>
      </c>
      <c r="D37" s="5">
        <v>604</v>
      </c>
      <c r="E37" s="6">
        <f t="shared" si="2"/>
        <v>-5.9190031152647975E-2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449</v>
      </c>
      <c r="D44" s="5">
        <v>410</v>
      </c>
      <c r="E44" s="6">
        <f>IF(C44&gt;0,(D44-C44)/C44,"-")</f>
        <v>-8.6859688195991089E-2</v>
      </c>
    </row>
    <row r="45" spans="2:5" ht="20.100000000000001" customHeight="1" thickBot="1" x14ac:dyDescent="0.25">
      <c r="B45" s="4" t="s">
        <v>34</v>
      </c>
      <c r="C45" s="5">
        <v>59</v>
      </c>
      <c r="D45" s="5">
        <v>49</v>
      </c>
      <c r="E45" s="6">
        <f t="shared" ref="E45:E51" si="3">IF(C45&gt;0,(D45-C45)/C45,"-")</f>
        <v>-0.16949152542372881</v>
      </c>
    </row>
    <row r="46" spans="2:5" ht="20.100000000000001" customHeight="1" thickBot="1" x14ac:dyDescent="0.25">
      <c r="B46" s="4" t="s">
        <v>31</v>
      </c>
      <c r="C46" s="5">
        <v>96</v>
      </c>
      <c r="D46" s="5">
        <v>108</v>
      </c>
      <c r="E46" s="6">
        <f t="shared" si="3"/>
        <v>0.125</v>
      </c>
    </row>
    <row r="47" spans="2:5" ht="20.100000000000001" customHeight="1" thickBot="1" x14ac:dyDescent="0.25">
      <c r="B47" s="4" t="s">
        <v>32</v>
      </c>
      <c r="C47" s="5">
        <v>2248</v>
      </c>
      <c r="D47" s="5">
        <v>2080</v>
      </c>
      <c r="E47" s="6">
        <f t="shared" si="3"/>
        <v>-7.4733096085409248E-2</v>
      </c>
    </row>
    <row r="48" spans="2:5" ht="20.100000000000001" customHeight="1" thickBot="1" x14ac:dyDescent="0.25">
      <c r="B48" s="4" t="s">
        <v>35</v>
      </c>
      <c r="C48" s="5">
        <v>1523</v>
      </c>
      <c r="D48" s="5">
        <v>1570</v>
      </c>
      <c r="E48" s="6">
        <f t="shared" si="3"/>
        <v>3.0860144451739988E-2</v>
      </c>
    </row>
    <row r="49" spans="2:5" ht="20.100000000000001" customHeight="1" thickBot="1" x14ac:dyDescent="0.25">
      <c r="B49" s="4" t="s">
        <v>67</v>
      </c>
      <c r="C49" s="5">
        <v>756</v>
      </c>
      <c r="D49" s="5">
        <v>924</v>
      </c>
      <c r="E49" s="6">
        <f t="shared" si="3"/>
        <v>0.22222222222222221</v>
      </c>
    </row>
    <row r="50" spans="2:5" ht="20.100000000000001" customHeight="1" collapsed="1" thickBot="1" x14ac:dyDescent="0.25">
      <c r="B50" s="4" t="s">
        <v>36</v>
      </c>
      <c r="C50" s="6">
        <f>C44/(C44+C45)</f>
        <v>0.88385826771653542</v>
      </c>
      <c r="D50" s="6">
        <f>D44/(D44+D45)</f>
        <v>0.89324618736383443</v>
      </c>
      <c r="E50" s="6">
        <f t="shared" si="3"/>
        <v>1.0621521560863918E-2</v>
      </c>
    </row>
    <row r="51" spans="2:5" ht="20.100000000000001" customHeight="1" thickBot="1" x14ac:dyDescent="0.25">
      <c r="B51" s="4" t="s">
        <v>37</v>
      </c>
      <c r="C51" s="6">
        <f>C47/(C46+C47)</f>
        <v>0.95904436860068254</v>
      </c>
      <c r="D51" s="6">
        <f t="shared" ref="D51" si="4">D47/(D46+D47)</f>
        <v>0.95063985374771476</v>
      </c>
      <c r="E51" s="6">
        <f t="shared" si="3"/>
        <v>-8.7634265192866913E-3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512</v>
      </c>
      <c r="D58" s="5">
        <v>467</v>
      </c>
      <c r="E58" s="6">
        <f>IF(C58&gt;0,(D58-C58)/C58,"-")</f>
        <v>-8.7890625E-2</v>
      </c>
    </row>
    <row r="59" spans="2:5" ht="20.100000000000001" customHeight="1" thickBot="1" x14ac:dyDescent="0.25">
      <c r="B59" s="4" t="s">
        <v>41</v>
      </c>
      <c r="C59" s="5">
        <v>261</v>
      </c>
      <c r="D59" s="5">
        <v>245</v>
      </c>
      <c r="E59" s="6">
        <f t="shared" ref="E59:E63" si="5">IF(C59&gt;0,(D59-C59)/C59,"-")</f>
        <v>-6.1302681992337162E-2</v>
      </c>
    </row>
    <row r="60" spans="2:5" ht="20.100000000000001" customHeight="1" thickBot="1" x14ac:dyDescent="0.25">
      <c r="B60" s="4" t="s">
        <v>42</v>
      </c>
      <c r="C60" s="5">
        <v>189</v>
      </c>
      <c r="D60" s="5">
        <v>169</v>
      </c>
      <c r="E60" s="6">
        <f t="shared" si="5"/>
        <v>-0.10582010582010581</v>
      </c>
    </row>
    <row r="61" spans="2:5" ht="20.100000000000001" customHeight="1" collapsed="1" thickBot="1" x14ac:dyDescent="0.25">
      <c r="B61" s="4" t="s">
        <v>98</v>
      </c>
      <c r="C61" s="6">
        <f>(C59+C60)/C58</f>
        <v>0.87890625</v>
      </c>
      <c r="D61" s="6">
        <f>(D59+D60)/D58</f>
        <v>0.8865096359743041</v>
      </c>
      <c r="E61" s="6">
        <f t="shared" si="5"/>
        <v>8.650963597430443E-3</v>
      </c>
    </row>
    <row r="62" spans="2:5" ht="20.100000000000001" customHeight="1" thickBot="1" x14ac:dyDescent="0.25">
      <c r="B62" s="4" t="s">
        <v>39</v>
      </c>
      <c r="C62" s="6">
        <v>0.86138613861386137</v>
      </c>
      <c r="D62" s="6">
        <v>0.87813620071684584</v>
      </c>
      <c r="E62" s="6">
        <f t="shared" si="5"/>
        <v>1.9445474395418747E-2</v>
      </c>
    </row>
    <row r="63" spans="2:5" ht="20.100000000000001" customHeight="1" thickBot="1" x14ac:dyDescent="0.25">
      <c r="B63" s="4" t="s">
        <v>40</v>
      </c>
      <c r="C63" s="6">
        <v>0.90430622009569372</v>
      </c>
      <c r="D63" s="6">
        <v>0.89893617021276595</v>
      </c>
      <c r="E63" s="6">
        <f t="shared" si="5"/>
        <v>-5.9383091297984386E-3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7249</v>
      </c>
      <c r="D70" s="5">
        <v>7424</v>
      </c>
      <c r="E70" s="6">
        <f>IF(C70&gt;0,(D70-C70)/C70,"-")</f>
        <v>2.4141260863567389E-2</v>
      </c>
    </row>
    <row r="71" spans="2:5" ht="20.100000000000001" customHeight="1" thickBot="1" x14ac:dyDescent="0.25">
      <c r="B71" s="4" t="s">
        <v>45</v>
      </c>
      <c r="C71" s="5">
        <v>2339</v>
      </c>
      <c r="D71" s="5">
        <v>2348</v>
      </c>
      <c r="E71" s="6">
        <f t="shared" ref="E71:E77" si="6">IF(C71&gt;0,(D71-C71)/C71,"-")</f>
        <v>3.8477982043608381E-3</v>
      </c>
    </row>
    <row r="72" spans="2:5" ht="20.100000000000001" customHeight="1" thickBot="1" x14ac:dyDescent="0.25">
      <c r="B72" s="4" t="s">
        <v>43</v>
      </c>
      <c r="C72" s="5">
        <v>29</v>
      </c>
      <c r="D72" s="5">
        <v>50</v>
      </c>
      <c r="E72" s="6">
        <f t="shared" si="6"/>
        <v>0.72413793103448276</v>
      </c>
    </row>
    <row r="73" spans="2:5" ht="20.100000000000001" customHeight="1" thickBot="1" x14ac:dyDescent="0.25">
      <c r="B73" s="4" t="s">
        <v>46</v>
      </c>
      <c r="C73" s="5">
        <v>3069</v>
      </c>
      <c r="D73" s="5">
        <v>3284</v>
      </c>
      <c r="E73" s="6">
        <f t="shared" si="6"/>
        <v>7.00553926360378E-2</v>
      </c>
    </row>
    <row r="74" spans="2:5" ht="20.100000000000001" customHeight="1" thickBot="1" x14ac:dyDescent="0.25">
      <c r="B74" s="4" t="s">
        <v>47</v>
      </c>
      <c r="C74" s="5">
        <v>1620</v>
      </c>
      <c r="D74" s="5">
        <v>1591</v>
      </c>
      <c r="E74" s="6">
        <f t="shared" si="6"/>
        <v>-1.7901234567901235E-2</v>
      </c>
    </row>
    <row r="75" spans="2:5" ht="20.100000000000001" customHeight="1" thickBot="1" x14ac:dyDescent="0.25">
      <c r="B75" s="4" t="s">
        <v>48</v>
      </c>
      <c r="C75" s="5">
        <v>181</v>
      </c>
      <c r="D75" s="5">
        <v>144</v>
      </c>
      <c r="E75" s="6">
        <f t="shared" si="6"/>
        <v>-0.20441988950276244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11</v>
      </c>
      <c r="D77" s="5">
        <v>7</v>
      </c>
      <c r="E77" s="6">
        <f t="shared" si="6"/>
        <v>-0.36363636363636365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465</v>
      </c>
      <c r="D90" s="5">
        <v>484</v>
      </c>
      <c r="E90" s="6">
        <f>IF(C90&gt;0,(D90-C90)/C90,"-")</f>
        <v>4.0860215053763443E-2</v>
      </c>
    </row>
    <row r="91" spans="2:5" ht="29.25" thickBot="1" x14ac:dyDescent="0.25">
      <c r="B91" s="4" t="s">
        <v>52</v>
      </c>
      <c r="C91" s="5">
        <v>430</v>
      </c>
      <c r="D91" s="5">
        <v>413</v>
      </c>
      <c r="E91" s="6">
        <f t="shared" ref="E91:E93" si="7">IF(C91&gt;0,(D91-C91)/C91,"-")</f>
        <v>-3.9534883720930232E-2</v>
      </c>
    </row>
    <row r="92" spans="2:5" ht="29.25" customHeight="1" thickBot="1" x14ac:dyDescent="0.25">
      <c r="B92" s="4" t="s">
        <v>53</v>
      </c>
      <c r="C92" s="5">
        <v>657</v>
      </c>
      <c r="D92" s="5">
        <v>540</v>
      </c>
      <c r="E92" s="6">
        <f t="shared" si="7"/>
        <v>-0.17808219178082191</v>
      </c>
    </row>
    <row r="93" spans="2:5" ht="29.25" customHeight="1" thickBot="1" x14ac:dyDescent="0.25">
      <c r="B93" s="4" t="s">
        <v>54</v>
      </c>
      <c r="C93" s="6">
        <f>(C90+C91)/(C90+C91+C92)</f>
        <v>0.57667525773195871</v>
      </c>
      <c r="D93" s="6">
        <f>(D90+D91)/(D90+D91+D92)</f>
        <v>0.62421711899791232</v>
      </c>
      <c r="E93" s="6">
        <f t="shared" si="7"/>
        <v>8.2441305793027941E-2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1569</v>
      </c>
      <c r="D100" s="5">
        <v>1451</v>
      </c>
      <c r="E100" s="6">
        <f>IF(C100&gt;0,(D100-C100)/C100,"-")</f>
        <v>-7.5207138304652643E-2</v>
      </c>
    </row>
    <row r="101" spans="2:5" ht="20.100000000000001" customHeight="1" thickBot="1" x14ac:dyDescent="0.25">
      <c r="B101" s="4" t="s">
        <v>41</v>
      </c>
      <c r="C101" s="5">
        <v>508</v>
      </c>
      <c r="D101" s="5">
        <v>506</v>
      </c>
      <c r="E101" s="6">
        <f t="shared" ref="E101:E105" si="8">IF(C101&gt;0,(D101-C101)/C101,"-")</f>
        <v>-3.937007874015748E-3</v>
      </c>
    </row>
    <row r="102" spans="2:5" ht="20.100000000000001" customHeight="1" thickBot="1" x14ac:dyDescent="0.25">
      <c r="B102" s="4" t="s">
        <v>42</v>
      </c>
      <c r="C102" s="5">
        <v>392</v>
      </c>
      <c r="D102" s="5">
        <v>392</v>
      </c>
      <c r="E102" s="6">
        <f t="shared" si="8"/>
        <v>0</v>
      </c>
    </row>
    <row r="103" spans="2:5" ht="20.100000000000001" customHeight="1" thickBot="1" x14ac:dyDescent="0.25">
      <c r="B103" s="4" t="s">
        <v>98</v>
      </c>
      <c r="C103" s="6">
        <f>(C101+C102)/C100</f>
        <v>0.57361376673040154</v>
      </c>
      <c r="D103" s="6">
        <f>(D101+D102)/D100</f>
        <v>0.61888352860096485</v>
      </c>
      <c r="E103" s="6">
        <f t="shared" si="8"/>
        <v>7.8920284861015363E-2</v>
      </c>
    </row>
    <row r="104" spans="2:5" ht="20.100000000000001" customHeight="1" thickBot="1" x14ac:dyDescent="0.25">
      <c r="B104" s="4" t="s">
        <v>39</v>
      </c>
      <c r="C104" s="6">
        <v>0.5714285714285714</v>
      </c>
      <c r="D104" s="6">
        <v>0.58362168396770475</v>
      </c>
      <c r="E104" s="6">
        <f t="shared" si="8"/>
        <v>2.1337946943483371E-2</v>
      </c>
    </row>
    <row r="105" spans="2:5" ht="20.100000000000001" customHeight="1" thickBot="1" x14ac:dyDescent="0.25">
      <c r="B105" s="4" t="s">
        <v>40</v>
      </c>
      <c r="C105" s="6">
        <v>0.57647058823529407</v>
      </c>
      <c r="D105" s="6">
        <v>0.67123287671232879</v>
      </c>
      <c r="E105" s="6">
        <f t="shared" si="8"/>
        <v>0.16438356164383575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1633</v>
      </c>
      <c r="D112" s="5">
        <v>1521</v>
      </c>
      <c r="E112" s="6">
        <f>IF(C112&gt;0,(D112-C112)/C112,"-")</f>
        <v>-6.8585425597060629E-2</v>
      </c>
    </row>
    <row r="113" spans="2:14" ht="15" thickBot="1" x14ac:dyDescent="0.25">
      <c r="B113" s="4" t="s">
        <v>56</v>
      </c>
      <c r="C113" s="5">
        <v>654</v>
      </c>
      <c r="D113" s="5">
        <v>611</v>
      </c>
      <c r="E113" s="6">
        <f t="shared" ref="E113:E114" si="9">IF(C113&gt;0,(D113-C113)/C113,"-")</f>
        <v>-6.5749235474006115E-2</v>
      </c>
    </row>
    <row r="114" spans="2:14" ht="15" thickBot="1" x14ac:dyDescent="0.25">
      <c r="B114" s="4" t="s">
        <v>57</v>
      </c>
      <c r="C114" s="5">
        <v>979</v>
      </c>
      <c r="D114" s="5">
        <v>910</v>
      </c>
      <c r="E114" s="6">
        <f t="shared" si="9"/>
        <v>-7.0480081716036772E-2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9</v>
      </c>
      <c r="D128" s="10">
        <v>1</v>
      </c>
      <c r="E128" s="10">
        <v>6</v>
      </c>
      <c r="F128" s="10">
        <v>16</v>
      </c>
      <c r="G128" s="10">
        <v>9</v>
      </c>
      <c r="H128" s="10">
        <v>2</v>
      </c>
      <c r="I128" s="10">
        <v>7</v>
      </c>
      <c r="J128" s="10">
        <v>18</v>
      </c>
      <c r="K128" s="6">
        <f>IF(C128=0,"-",(G128-C128)/C128)</f>
        <v>0</v>
      </c>
      <c r="L128" s="6">
        <f t="shared" ref="L128:N133" si="10">IF(D128=0,"-",(H128-D128)/D128)</f>
        <v>1</v>
      </c>
      <c r="M128" s="6">
        <f t="shared" si="10"/>
        <v>0.16666666666666666</v>
      </c>
      <c r="N128" s="6">
        <f t="shared" si="10"/>
        <v>0.125</v>
      </c>
    </row>
    <row r="129" spans="2:14" ht="15" thickBot="1" x14ac:dyDescent="0.25">
      <c r="B129" s="4" t="s">
        <v>64</v>
      </c>
      <c r="C129" s="10">
        <v>5</v>
      </c>
      <c r="D129" s="10">
        <v>0</v>
      </c>
      <c r="E129" s="10">
        <v>0</v>
      </c>
      <c r="F129" s="10">
        <v>5</v>
      </c>
      <c r="G129" s="10">
        <v>7</v>
      </c>
      <c r="H129" s="10">
        <v>1</v>
      </c>
      <c r="I129" s="10">
        <v>0</v>
      </c>
      <c r="J129" s="10">
        <v>8</v>
      </c>
      <c r="K129" s="6">
        <f t="shared" ref="K129:K133" si="11">IF(C129=0,"-",(G129-C129)/C129)</f>
        <v>0.4</v>
      </c>
      <c r="L129" s="6" t="str">
        <f t="shared" si="10"/>
        <v>-</v>
      </c>
      <c r="M129" s="6" t="str">
        <f t="shared" si="10"/>
        <v>-</v>
      </c>
      <c r="N129" s="6">
        <f t="shared" si="10"/>
        <v>0.6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4</v>
      </c>
      <c r="D131" s="10">
        <v>0</v>
      </c>
      <c r="E131" s="10">
        <v>0</v>
      </c>
      <c r="F131" s="10">
        <v>4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1"/>
        <v>-1</v>
      </c>
      <c r="L131" s="6" t="str">
        <f t="shared" si="10"/>
        <v>-</v>
      </c>
      <c r="M131" s="6" t="str">
        <f t="shared" si="10"/>
        <v>-</v>
      </c>
      <c r="N131" s="6">
        <f t="shared" si="10"/>
        <v>-1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18</v>
      </c>
      <c r="D133" s="10">
        <v>1</v>
      </c>
      <c r="E133" s="10">
        <v>6</v>
      </c>
      <c r="F133" s="10">
        <v>25</v>
      </c>
      <c r="G133" s="10">
        <v>16</v>
      </c>
      <c r="H133" s="10">
        <v>3</v>
      </c>
      <c r="I133" s="10">
        <v>7</v>
      </c>
      <c r="J133" s="10">
        <v>26</v>
      </c>
      <c r="K133" s="6">
        <f t="shared" si="11"/>
        <v>-0.1111111111111111</v>
      </c>
      <c r="L133" s="6">
        <f t="shared" si="10"/>
        <v>2</v>
      </c>
      <c r="M133" s="6">
        <f t="shared" si="10"/>
        <v>0.16666666666666666</v>
      </c>
      <c r="N133" s="6">
        <f t="shared" si="10"/>
        <v>0.04</v>
      </c>
    </row>
    <row r="134" spans="2:14" ht="15" thickBot="1" x14ac:dyDescent="0.25">
      <c r="B134" s="4" t="s">
        <v>36</v>
      </c>
      <c r="C134" s="6">
        <f>IF(C128=0,"-",C128/(C128+C129))</f>
        <v>0.6428571428571429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0.76190476190476186</v>
      </c>
      <c r="G134" s="6">
        <f t="shared" si="12"/>
        <v>0.5625</v>
      </c>
      <c r="H134" s="6">
        <f t="shared" si="12"/>
        <v>0.66666666666666663</v>
      </c>
      <c r="I134" s="6">
        <f t="shared" si="12"/>
        <v>1</v>
      </c>
      <c r="J134" s="6">
        <f t="shared" si="12"/>
        <v>0.69230769230769229</v>
      </c>
      <c r="K134" s="6">
        <f>IF(OR(C134="-",G134="-"),"-",(G134-C134)/C134)</f>
        <v>-0.12500000000000006</v>
      </c>
      <c r="L134" s="6">
        <f t="shared" ref="L134:N135" si="13">IF(OR(D134="-",H134="-"),"-",(H134-D134)/D134)</f>
        <v>-0.33333333333333337</v>
      </c>
      <c r="M134" s="6">
        <f t="shared" si="13"/>
        <v>0</v>
      </c>
      <c r="N134" s="6">
        <f t="shared" si="13"/>
        <v>-9.1346153846153813E-2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66</v>
      </c>
      <c r="D143" s="10">
        <v>0</v>
      </c>
      <c r="E143" s="10">
        <v>3</v>
      </c>
      <c r="F143" s="10">
        <v>69</v>
      </c>
      <c r="G143" s="10">
        <v>68</v>
      </c>
      <c r="H143" s="10">
        <v>0</v>
      </c>
      <c r="I143" s="10">
        <v>10</v>
      </c>
      <c r="J143" s="10">
        <v>78</v>
      </c>
      <c r="K143" s="6">
        <f>IF(C143=0,"-",(G143-C143)/C143)</f>
        <v>3.0303030303030304E-2</v>
      </c>
      <c r="L143" s="6" t="str">
        <f t="shared" ref="L143:N147" si="15">IF(D143=0,"-",(H143-D143)/D143)</f>
        <v>-</v>
      </c>
      <c r="M143" s="6">
        <f t="shared" si="15"/>
        <v>2.3333333333333335</v>
      </c>
      <c r="N143" s="6">
        <f t="shared" si="15"/>
        <v>0.13043478260869565</v>
      </c>
    </row>
    <row r="144" spans="2:14" ht="15" thickBot="1" x14ac:dyDescent="0.25">
      <c r="B144" s="4" t="s">
        <v>72</v>
      </c>
      <c r="C144" s="10">
        <v>26</v>
      </c>
      <c r="D144" s="10">
        <v>0</v>
      </c>
      <c r="E144" s="10">
        <v>1</v>
      </c>
      <c r="F144" s="10">
        <v>27</v>
      </c>
      <c r="G144" s="10">
        <v>23</v>
      </c>
      <c r="H144" s="10">
        <v>0</v>
      </c>
      <c r="I144" s="10">
        <v>3</v>
      </c>
      <c r="J144" s="10">
        <v>26</v>
      </c>
      <c r="K144" s="6">
        <f t="shared" ref="K144:K147" si="16">IF(C144=0,"-",(G144-C144)/C144)</f>
        <v>-0.11538461538461539</v>
      </c>
      <c r="L144" s="6" t="str">
        <f t="shared" si="15"/>
        <v>-</v>
      </c>
      <c r="M144" s="6">
        <f t="shared" si="15"/>
        <v>2</v>
      </c>
      <c r="N144" s="6">
        <f t="shared" si="15"/>
        <v>-3.7037037037037035E-2</v>
      </c>
    </row>
    <row r="145" spans="2:14" ht="15" thickBot="1" x14ac:dyDescent="0.25">
      <c r="B145" s="4" t="s">
        <v>73</v>
      </c>
      <c r="C145" s="10">
        <v>227</v>
      </c>
      <c r="D145" s="10">
        <v>0</v>
      </c>
      <c r="E145" s="10">
        <v>16</v>
      </c>
      <c r="F145" s="10">
        <v>243</v>
      </c>
      <c r="G145" s="10">
        <v>235</v>
      </c>
      <c r="H145" s="10">
        <v>0</v>
      </c>
      <c r="I145" s="10">
        <v>12</v>
      </c>
      <c r="J145" s="10">
        <v>247</v>
      </c>
      <c r="K145" s="6">
        <f t="shared" si="16"/>
        <v>3.5242290748898682E-2</v>
      </c>
      <c r="L145" s="6" t="str">
        <f t="shared" si="15"/>
        <v>-</v>
      </c>
      <c r="M145" s="6">
        <f t="shared" si="15"/>
        <v>-0.25</v>
      </c>
      <c r="N145" s="6">
        <f t="shared" si="15"/>
        <v>1.646090534979424E-2</v>
      </c>
    </row>
    <row r="146" spans="2:14" ht="15" thickBot="1" x14ac:dyDescent="0.25">
      <c r="B146" s="4" t="s">
        <v>74</v>
      </c>
      <c r="C146" s="10">
        <v>44</v>
      </c>
      <c r="D146" s="10">
        <v>0</v>
      </c>
      <c r="E146" s="10">
        <v>4</v>
      </c>
      <c r="F146" s="10">
        <v>48</v>
      </c>
      <c r="G146" s="10">
        <v>69</v>
      </c>
      <c r="H146" s="10">
        <v>0</v>
      </c>
      <c r="I146" s="10">
        <v>4</v>
      </c>
      <c r="J146" s="10">
        <v>73</v>
      </c>
      <c r="K146" s="6">
        <f t="shared" si="16"/>
        <v>0.56818181818181823</v>
      </c>
      <c r="L146" s="6" t="str">
        <f t="shared" si="15"/>
        <v>-</v>
      </c>
      <c r="M146" s="6">
        <f t="shared" si="15"/>
        <v>0</v>
      </c>
      <c r="N146" s="6">
        <f t="shared" si="15"/>
        <v>0.52083333333333337</v>
      </c>
    </row>
    <row r="147" spans="2:14" ht="15" thickBot="1" x14ac:dyDescent="0.25">
      <c r="B147" s="4" t="s">
        <v>75</v>
      </c>
      <c r="C147" s="10">
        <v>10</v>
      </c>
      <c r="D147" s="10">
        <v>0</v>
      </c>
      <c r="E147" s="10">
        <v>1</v>
      </c>
      <c r="F147" s="10">
        <v>11</v>
      </c>
      <c r="G147" s="10">
        <v>4</v>
      </c>
      <c r="H147" s="10">
        <v>0</v>
      </c>
      <c r="I147" s="10">
        <v>0</v>
      </c>
      <c r="J147" s="10">
        <v>4</v>
      </c>
      <c r="K147" s="6">
        <f t="shared" si="16"/>
        <v>-0.6</v>
      </c>
      <c r="L147" s="6" t="str">
        <f t="shared" si="15"/>
        <v>-</v>
      </c>
      <c r="M147" s="6">
        <f t="shared" si="15"/>
        <v>-1</v>
      </c>
      <c r="N147" s="6">
        <f t="shared" si="15"/>
        <v>-0.63636363636363635</v>
      </c>
    </row>
    <row r="148" spans="2:14" ht="15" thickBot="1" x14ac:dyDescent="0.25">
      <c r="B148" s="7" t="s">
        <v>68</v>
      </c>
      <c r="C148" s="10">
        <v>373</v>
      </c>
      <c r="D148" s="10">
        <v>0</v>
      </c>
      <c r="E148" s="10">
        <v>25</v>
      </c>
      <c r="F148" s="10">
        <v>398</v>
      </c>
      <c r="G148" s="10">
        <v>399</v>
      </c>
      <c r="H148" s="10">
        <v>0</v>
      </c>
      <c r="I148" s="10">
        <v>29</v>
      </c>
      <c r="J148" s="10">
        <v>428</v>
      </c>
      <c r="K148" s="6">
        <f t="shared" ref="K148" si="17">IF(C148=0,"-",(G148-C148)/C148)</f>
        <v>6.9705093833780166E-2</v>
      </c>
      <c r="L148" s="6" t="str">
        <f t="shared" ref="L148" si="18">IF(D148=0,"-",(H148-D148)/D148)</f>
        <v>-</v>
      </c>
      <c r="M148" s="6">
        <f t="shared" ref="M148" si="19">IF(E148=0,"-",(I148-E148)/E148)</f>
        <v>0.16</v>
      </c>
      <c r="N148" s="6">
        <f t="shared" ref="N148" si="20">IF(F148=0,"-",(J148-F148)/F148)</f>
        <v>7.5376884422110546E-2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0.22525597269624573</v>
      </c>
      <c r="D149" s="6" t="str">
        <f t="shared" si="21"/>
        <v>-</v>
      </c>
      <c r="E149" s="6">
        <f t="shared" si="21"/>
        <v>0.15789473684210525</v>
      </c>
      <c r="F149" s="6">
        <f t="shared" si="21"/>
        <v>0.22115384615384615</v>
      </c>
      <c r="G149" s="6">
        <f t="shared" si="21"/>
        <v>0.22442244224422442</v>
      </c>
      <c r="H149" s="6" t="str">
        <f t="shared" si="21"/>
        <v>-</v>
      </c>
      <c r="I149" s="6">
        <f t="shared" si="21"/>
        <v>0.45454545454545453</v>
      </c>
      <c r="J149" s="6">
        <f t="shared" si="21"/>
        <v>0.24</v>
      </c>
      <c r="K149" s="6">
        <f>IF(OR(C149="-",G149="-"),"-",(G149-C149)/C149)</f>
        <v>-3.7003700370036867E-3</v>
      </c>
      <c r="L149" s="6" t="str">
        <f t="shared" ref="L149:N150" si="22">IF(OR(D149="-",H149="-"),"-",(H149-D149)/D149)</f>
        <v>-</v>
      </c>
      <c r="M149" s="6">
        <f t="shared" si="22"/>
        <v>1.8787878787878789</v>
      </c>
      <c r="N149" s="6">
        <f t="shared" si="22"/>
        <v>8.5217391304347828E-2</v>
      </c>
    </row>
    <row r="150" spans="2:14" ht="29.25" thickBot="1" x14ac:dyDescent="0.25">
      <c r="B150" s="7" t="s">
        <v>77</v>
      </c>
      <c r="C150" s="6">
        <f t="shared" si="21"/>
        <v>0.37142857142857144</v>
      </c>
      <c r="D150" s="6" t="str">
        <f t="shared" si="21"/>
        <v>-</v>
      </c>
      <c r="E150" s="6">
        <f t="shared" si="21"/>
        <v>0.2</v>
      </c>
      <c r="F150" s="6">
        <f t="shared" si="21"/>
        <v>0.36</v>
      </c>
      <c r="G150" s="6">
        <f t="shared" si="21"/>
        <v>0.25</v>
      </c>
      <c r="H150" s="6" t="str">
        <f t="shared" si="21"/>
        <v>-</v>
      </c>
      <c r="I150" s="6">
        <f t="shared" si="21"/>
        <v>0.42857142857142855</v>
      </c>
      <c r="J150" s="6">
        <f t="shared" si="21"/>
        <v>0.26262626262626265</v>
      </c>
      <c r="K150" s="6">
        <f>IF(OR(C150="-",G150="-"),"-",(G150-C150)/C150)</f>
        <v>-0.32692307692307693</v>
      </c>
      <c r="L150" s="6" t="str">
        <f t="shared" si="22"/>
        <v>-</v>
      </c>
      <c r="M150" s="6">
        <f t="shared" si="22"/>
        <v>1.1428571428571426</v>
      </c>
      <c r="N150" s="6">
        <f t="shared" si="22"/>
        <v>-0.27048260381593703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268</v>
      </c>
      <c r="D157" s="19">
        <v>304</v>
      </c>
      <c r="E157" s="18">
        <f>IF(C157=0,"-",(D157-C157)/C157)</f>
        <v>0.13432835820895522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88</v>
      </c>
      <c r="D158" s="19">
        <v>90</v>
      </c>
      <c r="E158" s="18">
        <f t="shared" ref="E158:E159" si="23">IF(C158=0,"-",(D158-C158)/C158)</f>
        <v>2.2727272727272728E-2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10</v>
      </c>
      <c r="D159" s="19">
        <v>5</v>
      </c>
      <c r="E159" s="18">
        <f t="shared" si="23"/>
        <v>-0.5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0.73224043715846998</v>
      </c>
      <c r="D160" s="18">
        <f>IF(D157=0,"-",D157/(D157+D158+D159))</f>
        <v>0.76190476190476186</v>
      </c>
      <c r="E160" s="18">
        <f>IF(OR(C160="-",D160="-"),"-",(D160-C160)/C160)</f>
        <v>4.0511727078891148E-2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21</v>
      </c>
      <c r="D166" s="5">
        <v>26</v>
      </c>
      <c r="E166" s="6">
        <f>IF(C166=0,"-",(D166-C166)/C166)</f>
        <v>0.23809523809523808</v>
      </c>
    </row>
    <row r="167" spans="2:14" ht="20.100000000000001" customHeight="1" thickBot="1" x14ac:dyDescent="0.25">
      <c r="B167" s="4" t="s">
        <v>41</v>
      </c>
      <c r="C167" s="5">
        <v>10</v>
      </c>
      <c r="D167" s="5">
        <v>10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6</v>
      </c>
      <c r="D168" s="5">
        <v>8</v>
      </c>
      <c r="E168" s="6">
        <f t="shared" si="24"/>
        <v>0.33333333333333331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0.76190476190476186</v>
      </c>
      <c r="D169" s="6">
        <f>IF(D166=0,"-",(D167+D168)/D166)</f>
        <v>0.69230769230769229</v>
      </c>
      <c r="E169" s="6">
        <f t="shared" ref="E169:E171" si="25">IF(OR(C169="-",D169="-"),"-",(D169-C169)/C169)</f>
        <v>-9.1346153846153813E-2</v>
      </c>
    </row>
    <row r="170" spans="2:14" ht="20.100000000000001" customHeight="1" thickBot="1" x14ac:dyDescent="0.25">
      <c r="B170" s="4" t="s">
        <v>39</v>
      </c>
      <c r="C170" s="6">
        <v>0.76923076923076927</v>
      </c>
      <c r="D170" s="6">
        <v>0.625</v>
      </c>
      <c r="E170" s="6">
        <f t="shared" si="25"/>
        <v>-0.18750000000000006</v>
      </c>
    </row>
    <row r="171" spans="2:14" ht="20.100000000000001" customHeight="1" thickBot="1" x14ac:dyDescent="0.25">
      <c r="B171" s="4" t="s">
        <v>40</v>
      </c>
      <c r="C171" s="6">
        <v>0.75</v>
      </c>
      <c r="D171" s="6">
        <v>0.8</v>
      </c>
      <c r="E171" s="6">
        <f t="shared" si="25"/>
        <v>6.6666666666666721E-2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30</v>
      </c>
      <c r="D178" s="5">
        <v>40</v>
      </c>
      <c r="E178" s="6">
        <f>IF(C178=0,"-",(D178-C178)/C178)</f>
        <v>0.33333333333333331</v>
      </c>
      <c r="H178" s="13"/>
    </row>
    <row r="179" spans="2:8" ht="15" thickBot="1" x14ac:dyDescent="0.25">
      <c r="B179" s="4" t="s">
        <v>43</v>
      </c>
      <c r="C179" s="5">
        <v>18</v>
      </c>
      <c r="D179" s="5">
        <v>27</v>
      </c>
      <c r="E179" s="6">
        <f t="shared" ref="E179:E185" si="26">IF(C179=0,"-",(D179-C179)/C179)</f>
        <v>0.5</v>
      </c>
      <c r="H179" s="13"/>
    </row>
    <row r="180" spans="2:8" ht="15" thickBot="1" x14ac:dyDescent="0.25">
      <c r="B180" s="4" t="s">
        <v>47</v>
      </c>
      <c r="C180" s="5">
        <v>2</v>
      </c>
      <c r="D180" s="5">
        <v>6</v>
      </c>
      <c r="E180" s="6">
        <f t="shared" si="26"/>
        <v>2</v>
      </c>
      <c r="H180" s="13"/>
    </row>
    <row r="181" spans="2:8" ht="15" thickBot="1" x14ac:dyDescent="0.25">
      <c r="B181" s="4" t="s">
        <v>78</v>
      </c>
      <c r="C181" s="5">
        <v>10</v>
      </c>
      <c r="D181" s="5">
        <v>7</v>
      </c>
      <c r="E181" s="6">
        <f t="shared" si="26"/>
        <v>-0.3</v>
      </c>
      <c r="H181" s="13"/>
    </row>
    <row r="182" spans="2:8" ht="15" thickBot="1" x14ac:dyDescent="0.25">
      <c r="B182" s="15" t="s">
        <v>79</v>
      </c>
      <c r="C182" s="5">
        <v>441</v>
      </c>
      <c r="D182" s="5">
        <v>502</v>
      </c>
      <c r="E182" s="6">
        <f t="shared" si="26"/>
        <v>0.1383219954648526</v>
      </c>
      <c r="H182" s="13"/>
    </row>
    <row r="183" spans="2:8" ht="15" thickBot="1" x14ac:dyDescent="0.25">
      <c r="B183" s="4" t="s">
        <v>47</v>
      </c>
      <c r="C183" s="5">
        <v>416</v>
      </c>
      <c r="D183" s="5">
        <v>471</v>
      </c>
      <c r="E183" s="6">
        <f t="shared" si="26"/>
        <v>0.13221153846153846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25</v>
      </c>
      <c r="D185" s="5">
        <v>31</v>
      </c>
      <c r="E185" s="6">
        <f t="shared" si="26"/>
        <v>0.24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9</v>
      </c>
      <c r="E197" s="6">
        <f t="shared" ref="E197:E200" si="27">IF(C197=0,"-",(D197-C197)/C197)</f>
        <v>1.25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4</v>
      </c>
      <c r="D199" s="5">
        <v>9</v>
      </c>
      <c r="E199" s="6">
        <f t="shared" si="27"/>
        <v>1.25</v>
      </c>
    </row>
    <row r="200" spans="2:5" ht="15" thickBot="1" x14ac:dyDescent="0.25">
      <c r="B200" s="4" t="s">
        <v>85</v>
      </c>
      <c r="C200" s="5">
        <v>3</v>
      </c>
      <c r="D200" s="5">
        <v>8</v>
      </c>
      <c r="E200" s="6">
        <f t="shared" si="27"/>
        <v>1.6666666666666667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9</v>
      </c>
      <c r="E208" s="6">
        <f t="shared" si="28"/>
        <v>1.25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7</v>
      </c>
      <c r="E209" s="6">
        <f t="shared" si="28"/>
        <v>2.5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2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8</v>
      </c>
      <c r="D221" s="5">
        <v>6</v>
      </c>
      <c r="E221" s="6">
        <f t="shared" ref="E221:E223" si="30">IF(C221=0,"-",(D221-C221)/C221)</f>
        <v>-0.25</v>
      </c>
    </row>
    <row r="222" spans="2:5" ht="15" thickBot="1" x14ac:dyDescent="0.25">
      <c r="B222" s="16" t="s">
        <v>92</v>
      </c>
      <c r="C222" s="5">
        <v>4</v>
      </c>
      <c r="D222" s="5">
        <v>12</v>
      </c>
      <c r="E222" s="6">
        <f t="shared" si="30"/>
        <v>2</v>
      </c>
    </row>
    <row r="223" spans="2:5" ht="15" thickBot="1" x14ac:dyDescent="0.25">
      <c r="B223" s="16" t="s">
        <v>93</v>
      </c>
      <c r="C223" s="5">
        <v>13</v>
      </c>
      <c r="D223" s="5">
        <v>23</v>
      </c>
      <c r="E223" s="6">
        <f t="shared" si="30"/>
        <v>0.76923076923076927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5905</v>
      </c>
      <c r="D14" s="5">
        <v>6511</v>
      </c>
      <c r="E14" s="6">
        <f>IF(C14&gt;0,(D14-C14)/C14)</f>
        <v>0.10262489415749365</v>
      </c>
    </row>
    <row r="15" spans="1:5" ht="20.100000000000001" customHeight="1" thickBot="1" x14ac:dyDescent="0.25">
      <c r="B15" s="4" t="s">
        <v>17</v>
      </c>
      <c r="C15" s="5">
        <v>5720</v>
      </c>
      <c r="D15" s="5">
        <v>6184</v>
      </c>
      <c r="E15" s="6">
        <f t="shared" ref="E15:E25" si="0">IF(C15&gt;0,(D15-C15)/C15)</f>
        <v>8.1118881118881117E-2</v>
      </c>
    </row>
    <row r="16" spans="1:5" ht="20.100000000000001" customHeight="1" thickBot="1" x14ac:dyDescent="0.25">
      <c r="B16" s="4" t="s">
        <v>18</v>
      </c>
      <c r="C16" s="5">
        <v>3557</v>
      </c>
      <c r="D16" s="5">
        <v>3854</v>
      </c>
      <c r="E16" s="6">
        <f t="shared" si="0"/>
        <v>8.3497329210008436E-2</v>
      </c>
    </row>
    <row r="17" spans="2:5" ht="20.100000000000001" customHeight="1" thickBot="1" x14ac:dyDescent="0.25">
      <c r="B17" s="4" t="s">
        <v>19</v>
      </c>
      <c r="C17" s="5">
        <v>2163</v>
      </c>
      <c r="D17" s="5">
        <v>2330</v>
      </c>
      <c r="E17" s="6">
        <f t="shared" si="0"/>
        <v>7.7207582061950997E-2</v>
      </c>
    </row>
    <row r="18" spans="2:5" ht="20.100000000000001" customHeight="1" thickBot="1" x14ac:dyDescent="0.25">
      <c r="B18" s="4" t="s">
        <v>100</v>
      </c>
      <c r="C18" s="5">
        <v>15</v>
      </c>
      <c r="D18" s="5">
        <v>20</v>
      </c>
      <c r="E18" s="6">
        <f>IF(C18=0,"-",(D18-C18)/C18)</f>
        <v>0.33333333333333331</v>
      </c>
    </row>
    <row r="19" spans="2:5" ht="20.100000000000001" customHeight="1" thickBot="1" x14ac:dyDescent="0.25">
      <c r="B19" s="4" t="s">
        <v>101</v>
      </c>
      <c r="C19" s="5">
        <v>3</v>
      </c>
      <c r="D19" s="5">
        <v>4</v>
      </c>
      <c r="E19" s="6">
        <f>IF(C19=0,"-",(D19-C19)/C19)</f>
        <v>0.33333333333333331</v>
      </c>
    </row>
    <row r="20" spans="2:5" ht="20.100000000000001" customHeight="1" thickBot="1" x14ac:dyDescent="0.25">
      <c r="B20" s="4" t="s">
        <v>20</v>
      </c>
      <c r="C20" s="6">
        <f>C17/C15</f>
        <v>0.37814685314685315</v>
      </c>
      <c r="D20" s="6">
        <f>D17/D15</f>
        <v>0.37677878395860287</v>
      </c>
      <c r="E20" s="6">
        <f t="shared" si="0"/>
        <v>-3.6178251302781224E-3</v>
      </c>
    </row>
    <row r="21" spans="2:5" ht="30" customHeight="1" thickBot="1" x14ac:dyDescent="0.25">
      <c r="B21" s="4" t="s">
        <v>23</v>
      </c>
      <c r="C21" s="5">
        <v>708</v>
      </c>
      <c r="D21" s="5">
        <v>714</v>
      </c>
      <c r="E21" s="6">
        <f t="shared" si="0"/>
        <v>8.4745762711864406E-3</v>
      </c>
    </row>
    <row r="22" spans="2:5" ht="20.100000000000001" customHeight="1" thickBot="1" x14ac:dyDescent="0.25">
      <c r="B22" s="4" t="s">
        <v>24</v>
      </c>
      <c r="C22" s="5">
        <v>391</v>
      </c>
      <c r="D22" s="5">
        <v>353</v>
      </c>
      <c r="E22" s="6">
        <f t="shared" si="0"/>
        <v>-9.718670076726342E-2</v>
      </c>
    </row>
    <row r="23" spans="2:5" ht="20.100000000000001" customHeight="1" thickBot="1" x14ac:dyDescent="0.25">
      <c r="B23" s="4" t="s">
        <v>25</v>
      </c>
      <c r="C23" s="5">
        <v>317</v>
      </c>
      <c r="D23" s="5">
        <v>361</v>
      </c>
      <c r="E23" s="6">
        <f t="shared" si="0"/>
        <v>0.13880126182965299</v>
      </c>
    </row>
    <row r="24" spans="2:5" ht="20.100000000000001" customHeight="1" thickBot="1" x14ac:dyDescent="0.25">
      <c r="B24" s="4" t="s">
        <v>21</v>
      </c>
      <c r="C24" s="6">
        <f>C23/C21</f>
        <v>0.44774011299435029</v>
      </c>
      <c r="D24" s="6">
        <f t="shared" ref="D24" si="1">D23/D21</f>
        <v>0.50560224089635852</v>
      </c>
      <c r="E24" s="6">
        <f t="shared" si="0"/>
        <v>0.12923150332688274</v>
      </c>
    </row>
    <row r="25" spans="2:5" ht="20.100000000000001" customHeight="1" thickBot="1" x14ac:dyDescent="0.25">
      <c r="B25" s="7" t="s">
        <v>26</v>
      </c>
      <c r="C25" s="6">
        <v>0.22101958032554794</v>
      </c>
      <c r="D25" s="6">
        <v>0.23928471514710167</v>
      </c>
      <c r="E25" s="6">
        <f t="shared" si="0"/>
        <v>8.2640347043688778E-2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1373</v>
      </c>
      <c r="D34" s="5">
        <v>1321</v>
      </c>
      <c r="E34" s="6">
        <f>IF(C34&gt;0,(D34-C34)/C34,"-")</f>
        <v>-3.7873270211216316E-2</v>
      </c>
    </row>
    <row r="35" spans="2:5" ht="20.100000000000001" customHeight="1" thickBot="1" x14ac:dyDescent="0.25">
      <c r="B35" s="4" t="s">
        <v>29</v>
      </c>
      <c r="C35" s="5">
        <v>4</v>
      </c>
      <c r="D35" s="5">
        <v>7</v>
      </c>
      <c r="E35" s="6">
        <f t="shared" ref="E35:E37" si="2">IF(C35&gt;0,(D35-C35)/C35,"-")</f>
        <v>0.75</v>
      </c>
    </row>
    <row r="36" spans="2:5" ht="20.100000000000001" customHeight="1" thickBot="1" x14ac:dyDescent="0.25">
      <c r="B36" s="4" t="s">
        <v>28</v>
      </c>
      <c r="C36" s="5">
        <v>1165</v>
      </c>
      <c r="D36" s="5">
        <v>1074</v>
      </c>
      <c r="E36" s="6">
        <f t="shared" si="2"/>
        <v>-7.8111587982832617E-2</v>
      </c>
    </row>
    <row r="37" spans="2:5" ht="20.100000000000001" customHeight="1" thickBot="1" x14ac:dyDescent="0.25">
      <c r="B37" s="4" t="s">
        <v>30</v>
      </c>
      <c r="C37" s="5">
        <v>204</v>
      </c>
      <c r="D37" s="5">
        <v>240</v>
      </c>
      <c r="E37" s="6">
        <f t="shared" si="2"/>
        <v>0.17647058823529413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812</v>
      </c>
      <c r="D44" s="5">
        <v>888</v>
      </c>
      <c r="E44" s="6">
        <f>IF(C44&gt;0,(D44-C44)/C44,"-")</f>
        <v>9.3596059113300489E-2</v>
      </c>
    </row>
    <row r="45" spans="2:5" ht="20.100000000000001" customHeight="1" thickBot="1" x14ac:dyDescent="0.25">
      <c r="B45" s="4" t="s">
        <v>34</v>
      </c>
      <c r="C45" s="5">
        <v>119</v>
      </c>
      <c r="D45" s="5">
        <v>112</v>
      </c>
      <c r="E45" s="6">
        <f t="shared" ref="E45:E51" si="3">IF(C45&gt;0,(D45-C45)/C45,"-")</f>
        <v>-5.8823529411764705E-2</v>
      </c>
    </row>
    <row r="46" spans="2:5" ht="20.100000000000001" customHeight="1" thickBot="1" x14ac:dyDescent="0.25">
      <c r="B46" s="4" t="s">
        <v>31</v>
      </c>
      <c r="C46" s="5">
        <v>132</v>
      </c>
      <c r="D46" s="5">
        <v>168</v>
      </c>
      <c r="E46" s="6">
        <f t="shared" si="3"/>
        <v>0.27272727272727271</v>
      </c>
    </row>
    <row r="47" spans="2:5" ht="20.100000000000001" customHeight="1" thickBot="1" x14ac:dyDescent="0.25">
      <c r="B47" s="4" t="s">
        <v>32</v>
      </c>
      <c r="C47" s="5">
        <v>1567</v>
      </c>
      <c r="D47" s="5">
        <v>1774</v>
      </c>
      <c r="E47" s="6">
        <f t="shared" si="3"/>
        <v>0.13209955328653478</v>
      </c>
    </row>
    <row r="48" spans="2:5" ht="20.100000000000001" customHeight="1" thickBot="1" x14ac:dyDescent="0.25">
      <c r="B48" s="4" t="s">
        <v>35</v>
      </c>
      <c r="C48" s="5">
        <v>1130</v>
      </c>
      <c r="D48" s="5">
        <v>1006</v>
      </c>
      <c r="E48" s="6">
        <f t="shared" si="3"/>
        <v>-0.10973451327433628</v>
      </c>
    </row>
    <row r="49" spans="2:5" ht="20.100000000000001" customHeight="1" thickBot="1" x14ac:dyDescent="0.25">
      <c r="B49" s="4" t="s">
        <v>67</v>
      </c>
      <c r="C49" s="5">
        <v>1328</v>
      </c>
      <c r="D49" s="5">
        <v>1267</v>
      </c>
      <c r="E49" s="6">
        <f t="shared" si="3"/>
        <v>-4.5933734939759038E-2</v>
      </c>
    </row>
    <row r="50" spans="2:5" ht="20.100000000000001" customHeight="1" collapsed="1" thickBot="1" x14ac:dyDescent="0.25">
      <c r="B50" s="4" t="s">
        <v>36</v>
      </c>
      <c r="C50" s="6">
        <f>C44/(C44+C45)</f>
        <v>0.8721804511278195</v>
      </c>
      <c r="D50" s="6">
        <f>D44/(D44+D45)</f>
        <v>0.88800000000000001</v>
      </c>
      <c r="E50" s="6">
        <f t="shared" si="3"/>
        <v>1.8137931034482829E-2</v>
      </c>
    </row>
    <row r="51" spans="2:5" ht="20.100000000000001" customHeight="1" thickBot="1" x14ac:dyDescent="0.25">
      <c r="B51" s="4" t="s">
        <v>37</v>
      </c>
      <c r="C51" s="6">
        <f>C47/(C46+C47)</f>
        <v>0.92230723955267802</v>
      </c>
      <c r="D51" s="6">
        <f t="shared" ref="D51" si="4">D47/(D46+D47)</f>
        <v>0.91349124613800203</v>
      </c>
      <c r="E51" s="6">
        <f t="shared" si="3"/>
        <v>-9.5586297457144181E-3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931</v>
      </c>
      <c r="D58" s="5">
        <v>1006</v>
      </c>
      <c r="E58" s="6">
        <f>IF(C58&gt;0,(D58-C58)/C58,"-")</f>
        <v>8.0558539205155752E-2</v>
      </c>
    </row>
    <row r="59" spans="2:5" ht="20.100000000000001" customHeight="1" thickBot="1" x14ac:dyDescent="0.25">
      <c r="B59" s="4" t="s">
        <v>41</v>
      </c>
      <c r="C59" s="5">
        <v>490</v>
      </c>
      <c r="D59" s="5">
        <v>565</v>
      </c>
      <c r="E59" s="6">
        <f t="shared" ref="E59:E63" si="5">IF(C59&gt;0,(D59-C59)/C59,"-")</f>
        <v>0.15306122448979592</v>
      </c>
    </row>
    <row r="60" spans="2:5" ht="20.100000000000001" customHeight="1" thickBot="1" x14ac:dyDescent="0.25">
      <c r="B60" s="4" t="s">
        <v>42</v>
      </c>
      <c r="C60" s="5">
        <v>322</v>
      </c>
      <c r="D60" s="5">
        <v>323</v>
      </c>
      <c r="E60" s="6">
        <f t="shared" si="5"/>
        <v>3.105590062111801E-3</v>
      </c>
    </row>
    <row r="61" spans="2:5" ht="20.100000000000001" customHeight="1" collapsed="1" thickBot="1" x14ac:dyDescent="0.25">
      <c r="B61" s="4" t="s">
        <v>98</v>
      </c>
      <c r="C61" s="6">
        <f>(C59+C60)/C58</f>
        <v>0.8721804511278195</v>
      </c>
      <c r="D61" s="6">
        <f>(D59+D60)/D58</f>
        <v>0.88270377733598404</v>
      </c>
      <c r="E61" s="6">
        <f t="shared" si="5"/>
        <v>1.2065537807636931E-2</v>
      </c>
    </row>
    <row r="62" spans="2:5" ht="20.100000000000001" customHeight="1" thickBot="1" x14ac:dyDescent="0.25">
      <c r="B62" s="4" t="s">
        <v>39</v>
      </c>
      <c r="C62" s="6">
        <v>0.85217391304347823</v>
      </c>
      <c r="D62" s="6">
        <v>0.86128048780487809</v>
      </c>
      <c r="E62" s="6">
        <f t="shared" si="5"/>
        <v>1.0686286709805965E-2</v>
      </c>
    </row>
    <row r="63" spans="2:5" ht="20.100000000000001" customHeight="1" thickBot="1" x14ac:dyDescent="0.25">
      <c r="B63" s="4" t="s">
        <v>40</v>
      </c>
      <c r="C63" s="6">
        <v>0.9044943820224719</v>
      </c>
      <c r="D63" s="6">
        <v>0.92285714285714282</v>
      </c>
      <c r="E63" s="6">
        <f t="shared" si="5"/>
        <v>2.0301685891747974E-2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7243</v>
      </c>
      <c r="D70" s="5">
        <v>7542</v>
      </c>
      <c r="E70" s="6">
        <f>IF(C70&gt;0,(D70-C70)/C70,"-")</f>
        <v>4.1281237056468315E-2</v>
      </c>
    </row>
    <row r="71" spans="2:5" ht="20.100000000000001" customHeight="1" thickBot="1" x14ac:dyDescent="0.25">
      <c r="B71" s="4" t="s">
        <v>45</v>
      </c>
      <c r="C71" s="5">
        <v>1696</v>
      </c>
      <c r="D71" s="5">
        <v>1698</v>
      </c>
      <c r="E71" s="6">
        <f t="shared" ref="E71:E77" si="6">IF(C71&gt;0,(D71-C71)/C71,"-")</f>
        <v>1.1792452830188679E-3</v>
      </c>
    </row>
    <row r="72" spans="2:5" ht="20.100000000000001" customHeight="1" thickBot="1" x14ac:dyDescent="0.25">
      <c r="B72" s="4" t="s">
        <v>43</v>
      </c>
      <c r="C72" s="5">
        <v>24</v>
      </c>
      <c r="D72" s="5">
        <v>14</v>
      </c>
      <c r="E72" s="6">
        <f t="shared" si="6"/>
        <v>-0.41666666666666669</v>
      </c>
    </row>
    <row r="73" spans="2:5" ht="20.100000000000001" customHeight="1" thickBot="1" x14ac:dyDescent="0.25">
      <c r="B73" s="4" t="s">
        <v>46</v>
      </c>
      <c r="C73" s="5">
        <v>4025</v>
      </c>
      <c r="D73" s="5">
        <v>4365</v>
      </c>
      <c r="E73" s="6">
        <f t="shared" si="6"/>
        <v>8.4472049689440998E-2</v>
      </c>
    </row>
    <row r="74" spans="2:5" ht="20.100000000000001" customHeight="1" thickBot="1" x14ac:dyDescent="0.25">
      <c r="B74" s="4" t="s">
        <v>47</v>
      </c>
      <c r="C74" s="5">
        <v>1215</v>
      </c>
      <c r="D74" s="5">
        <v>1158</v>
      </c>
      <c r="E74" s="6">
        <f t="shared" si="6"/>
        <v>-4.6913580246913583E-2</v>
      </c>
    </row>
    <row r="75" spans="2:5" ht="20.100000000000001" customHeight="1" thickBot="1" x14ac:dyDescent="0.25">
      <c r="B75" s="4" t="s">
        <v>48</v>
      </c>
      <c r="C75" s="5">
        <v>275</v>
      </c>
      <c r="D75" s="5">
        <v>305</v>
      </c>
      <c r="E75" s="6">
        <f t="shared" si="6"/>
        <v>0.10909090909090909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8</v>
      </c>
      <c r="D77" s="5">
        <v>2</v>
      </c>
      <c r="E77" s="6">
        <f t="shared" si="6"/>
        <v>-0.75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449</v>
      </c>
      <c r="D90" s="5">
        <v>403</v>
      </c>
      <c r="E90" s="6">
        <f>IF(C90&gt;0,(D90-C90)/C90,"-")</f>
        <v>-0.10244988864142539</v>
      </c>
    </row>
    <row r="91" spans="2:5" ht="29.25" thickBot="1" x14ac:dyDescent="0.25">
      <c r="B91" s="4" t="s">
        <v>52</v>
      </c>
      <c r="C91" s="5">
        <v>338</v>
      </c>
      <c r="D91" s="5">
        <v>269</v>
      </c>
      <c r="E91" s="6">
        <f t="shared" ref="E91:E93" si="7">IF(C91&gt;0,(D91-C91)/C91,"-")</f>
        <v>-0.20414201183431951</v>
      </c>
    </row>
    <row r="92" spans="2:5" ht="29.25" customHeight="1" thickBot="1" x14ac:dyDescent="0.25">
      <c r="B92" s="4" t="s">
        <v>53</v>
      </c>
      <c r="C92" s="5">
        <v>347</v>
      </c>
      <c r="D92" s="5">
        <v>291</v>
      </c>
      <c r="E92" s="6">
        <f t="shared" si="7"/>
        <v>-0.16138328530259366</v>
      </c>
    </row>
    <row r="93" spans="2:5" ht="29.25" customHeight="1" thickBot="1" x14ac:dyDescent="0.25">
      <c r="B93" s="4" t="s">
        <v>54</v>
      </c>
      <c r="C93" s="6">
        <f>(C90+C91)/(C90+C91+C92)</f>
        <v>0.69400352733686066</v>
      </c>
      <c r="D93" s="6">
        <f>(D90+D91)/(D90+D91+D92)</f>
        <v>0.69781931464174451</v>
      </c>
      <c r="E93" s="6">
        <f t="shared" si="7"/>
        <v>5.4982246553218449E-3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1135</v>
      </c>
      <c r="D100" s="5">
        <v>968</v>
      </c>
      <c r="E100" s="6">
        <f>IF(C100&gt;0,(D100-C100)/C100,"-")</f>
        <v>-0.14713656387665197</v>
      </c>
    </row>
    <row r="101" spans="2:5" ht="20.100000000000001" customHeight="1" thickBot="1" x14ac:dyDescent="0.25">
      <c r="B101" s="4" t="s">
        <v>41</v>
      </c>
      <c r="C101" s="5">
        <v>507</v>
      </c>
      <c r="D101" s="5">
        <v>411</v>
      </c>
      <c r="E101" s="6">
        <f t="shared" ref="E101:E105" si="8">IF(C101&gt;0,(D101-C101)/C101,"-")</f>
        <v>-0.1893491124260355</v>
      </c>
    </row>
    <row r="102" spans="2:5" ht="20.100000000000001" customHeight="1" thickBot="1" x14ac:dyDescent="0.25">
      <c r="B102" s="4" t="s">
        <v>42</v>
      </c>
      <c r="C102" s="5">
        <v>280</v>
      </c>
      <c r="D102" s="5">
        <v>263</v>
      </c>
      <c r="E102" s="6">
        <f t="shared" si="8"/>
        <v>-6.0714285714285714E-2</v>
      </c>
    </row>
    <row r="103" spans="2:5" ht="20.100000000000001" customHeight="1" thickBot="1" x14ac:dyDescent="0.25">
      <c r="B103" s="4" t="s">
        <v>98</v>
      </c>
      <c r="C103" s="6">
        <f>(C101+C102)/C100</f>
        <v>0.69339207048458151</v>
      </c>
      <c r="D103" s="6">
        <f>(D101+D102)/D100</f>
        <v>0.69628099173553715</v>
      </c>
      <c r="E103" s="6">
        <f t="shared" si="8"/>
        <v>4.1663603809843006E-3</v>
      </c>
    </row>
    <row r="104" spans="2:5" ht="20.100000000000001" customHeight="1" thickBot="1" x14ac:dyDescent="0.25">
      <c r="B104" s="4" t="s">
        <v>39</v>
      </c>
      <c r="C104" s="6">
        <v>0.69357045143638851</v>
      </c>
      <c r="D104" s="6">
        <v>0.66183574879227058</v>
      </c>
      <c r="E104" s="6">
        <f t="shared" si="8"/>
        <v>-4.5755557461243011E-2</v>
      </c>
    </row>
    <row r="105" spans="2:5" ht="20.100000000000001" customHeight="1" thickBot="1" x14ac:dyDescent="0.25">
      <c r="B105" s="4" t="s">
        <v>40</v>
      </c>
      <c r="C105" s="6">
        <v>0.69306930693069302</v>
      </c>
      <c r="D105" s="6">
        <v>0.75792507204610948</v>
      </c>
      <c r="E105" s="6">
        <f t="shared" si="8"/>
        <v>9.3577603952243765E-2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980</v>
      </c>
      <c r="D112" s="5">
        <v>999</v>
      </c>
      <c r="E112" s="6">
        <f>IF(C112&gt;0,(D112-C112)/C112,"-")</f>
        <v>1.9387755102040816E-2</v>
      </c>
    </row>
    <row r="113" spans="2:14" ht="15" thickBot="1" x14ac:dyDescent="0.25">
      <c r="B113" s="4" t="s">
        <v>56</v>
      </c>
      <c r="C113" s="5">
        <v>608</v>
      </c>
      <c r="D113" s="5">
        <v>626</v>
      </c>
      <c r="E113" s="6">
        <f t="shared" ref="E113:E114" si="9">IF(C113&gt;0,(D113-C113)/C113,"-")</f>
        <v>2.9605263157894735E-2</v>
      </c>
    </row>
    <row r="114" spans="2:14" ht="15" thickBot="1" x14ac:dyDescent="0.25">
      <c r="B114" s="4" t="s">
        <v>57</v>
      </c>
      <c r="C114" s="5">
        <v>372</v>
      </c>
      <c r="D114" s="5">
        <v>373</v>
      </c>
      <c r="E114" s="6">
        <f t="shared" si="9"/>
        <v>2.6881720430107529E-3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10</v>
      </c>
      <c r="D128" s="10">
        <v>0</v>
      </c>
      <c r="E128" s="10">
        <v>4</v>
      </c>
      <c r="F128" s="10">
        <v>14</v>
      </c>
      <c r="G128" s="10">
        <v>6</v>
      </c>
      <c r="H128" s="10">
        <v>2</v>
      </c>
      <c r="I128" s="10">
        <v>4</v>
      </c>
      <c r="J128" s="10">
        <v>12</v>
      </c>
      <c r="K128" s="6">
        <f>IF(C128=0,"-",(G128-C128)/C128)</f>
        <v>-0.4</v>
      </c>
      <c r="L128" s="6" t="str">
        <f t="shared" ref="L128:N133" si="10">IF(D128=0,"-",(H128-D128)/D128)</f>
        <v>-</v>
      </c>
      <c r="M128" s="6">
        <f t="shared" si="10"/>
        <v>0</v>
      </c>
      <c r="N128" s="6">
        <f t="shared" si="10"/>
        <v>-0.14285714285714285</v>
      </c>
    </row>
    <row r="129" spans="2:14" ht="15" thickBot="1" x14ac:dyDescent="0.25">
      <c r="B129" s="4" t="s">
        <v>64</v>
      </c>
      <c r="C129" s="10">
        <v>4</v>
      </c>
      <c r="D129" s="10">
        <v>1</v>
      </c>
      <c r="E129" s="10">
        <v>0</v>
      </c>
      <c r="F129" s="10">
        <v>5</v>
      </c>
      <c r="G129" s="10">
        <v>3</v>
      </c>
      <c r="H129" s="10">
        <v>0</v>
      </c>
      <c r="I129" s="10">
        <v>1</v>
      </c>
      <c r="J129" s="10">
        <v>4</v>
      </c>
      <c r="K129" s="6">
        <f t="shared" ref="K129:K133" si="11">IF(C129=0,"-",(G129-C129)/C129)</f>
        <v>-0.25</v>
      </c>
      <c r="L129" s="6">
        <f t="shared" si="10"/>
        <v>-1</v>
      </c>
      <c r="M129" s="6" t="str">
        <f t="shared" si="10"/>
        <v>-</v>
      </c>
      <c r="N129" s="6">
        <f t="shared" si="10"/>
        <v>-0.2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8</v>
      </c>
      <c r="D131" s="10">
        <v>0</v>
      </c>
      <c r="E131" s="10">
        <v>0</v>
      </c>
      <c r="F131" s="10">
        <v>8</v>
      </c>
      <c r="G131" s="10">
        <v>1</v>
      </c>
      <c r="H131" s="10">
        <v>0</v>
      </c>
      <c r="I131" s="10">
        <v>0</v>
      </c>
      <c r="J131" s="10">
        <v>1</v>
      </c>
      <c r="K131" s="6">
        <f t="shared" si="11"/>
        <v>-0.875</v>
      </c>
      <c r="L131" s="6" t="str">
        <f t="shared" si="10"/>
        <v>-</v>
      </c>
      <c r="M131" s="6" t="str">
        <f t="shared" si="10"/>
        <v>-</v>
      </c>
      <c r="N131" s="6">
        <f t="shared" si="10"/>
        <v>-0.875</v>
      </c>
    </row>
    <row r="132" spans="2:14" ht="15" thickBot="1" x14ac:dyDescent="0.25">
      <c r="B132" s="4" t="s">
        <v>67</v>
      </c>
      <c r="C132" s="10">
        <v>2</v>
      </c>
      <c r="D132" s="10">
        <v>13</v>
      </c>
      <c r="E132" s="10">
        <v>0</v>
      </c>
      <c r="F132" s="10">
        <v>15</v>
      </c>
      <c r="G132" s="10">
        <v>0</v>
      </c>
      <c r="H132" s="10">
        <v>0</v>
      </c>
      <c r="I132" s="10">
        <v>0</v>
      </c>
      <c r="J132" s="10">
        <v>0</v>
      </c>
      <c r="K132" s="6">
        <f t="shared" si="11"/>
        <v>-1</v>
      </c>
      <c r="L132" s="6">
        <f t="shared" si="10"/>
        <v>-1</v>
      </c>
      <c r="M132" s="6" t="str">
        <f t="shared" si="10"/>
        <v>-</v>
      </c>
      <c r="N132" s="6">
        <f t="shared" si="10"/>
        <v>-1</v>
      </c>
    </row>
    <row r="133" spans="2:14" ht="15" thickBot="1" x14ac:dyDescent="0.25">
      <c r="B133" s="4" t="s">
        <v>68</v>
      </c>
      <c r="C133" s="10">
        <v>24</v>
      </c>
      <c r="D133" s="10">
        <v>14</v>
      </c>
      <c r="E133" s="10">
        <v>4</v>
      </c>
      <c r="F133" s="10">
        <v>42</v>
      </c>
      <c r="G133" s="10">
        <v>10</v>
      </c>
      <c r="H133" s="10">
        <v>2</v>
      </c>
      <c r="I133" s="10">
        <v>5</v>
      </c>
      <c r="J133" s="10">
        <v>17</v>
      </c>
      <c r="K133" s="6">
        <f t="shared" si="11"/>
        <v>-0.58333333333333337</v>
      </c>
      <c r="L133" s="6">
        <f t="shared" si="10"/>
        <v>-0.8571428571428571</v>
      </c>
      <c r="M133" s="6">
        <f t="shared" si="10"/>
        <v>0.25</v>
      </c>
      <c r="N133" s="6">
        <f t="shared" si="10"/>
        <v>-0.59523809523809523</v>
      </c>
    </row>
    <row r="134" spans="2:14" ht="15" thickBot="1" x14ac:dyDescent="0.25">
      <c r="B134" s="4" t="s">
        <v>36</v>
      </c>
      <c r="C134" s="6">
        <f>IF(C128=0,"-",C128/(C128+C129))</f>
        <v>0.7142857142857143</v>
      </c>
      <c r="D134" s="6" t="str">
        <f>IF(D128=0,"-",D128/(D128+D129))</f>
        <v>-</v>
      </c>
      <c r="E134" s="6">
        <f t="shared" ref="E134:J134" si="12">IF(E128=0,"-",E128/(E128+E129))</f>
        <v>1</v>
      </c>
      <c r="F134" s="6">
        <f t="shared" si="12"/>
        <v>0.73684210526315785</v>
      </c>
      <c r="G134" s="6">
        <f t="shared" si="12"/>
        <v>0.66666666666666663</v>
      </c>
      <c r="H134" s="6">
        <f t="shared" si="12"/>
        <v>1</v>
      </c>
      <c r="I134" s="6">
        <f t="shared" si="12"/>
        <v>0.8</v>
      </c>
      <c r="J134" s="6">
        <f t="shared" si="12"/>
        <v>0.75</v>
      </c>
      <c r="K134" s="6">
        <f>IF(OR(C134="-",G134="-"),"-",(G134-C134)/C134)</f>
        <v>-6.6666666666666735E-2</v>
      </c>
      <c r="L134" s="6" t="str">
        <f t="shared" ref="L134:N135" si="13">IF(OR(D134="-",H134="-"),"-",(H134-D134)/D134)</f>
        <v>-</v>
      </c>
      <c r="M134" s="6">
        <f t="shared" si="13"/>
        <v>-0.19999999999999996</v>
      </c>
      <c r="N134" s="6">
        <f t="shared" si="13"/>
        <v>1.7857142857142915E-2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0</v>
      </c>
      <c r="L135" s="6" t="str">
        <f t="shared" si="13"/>
        <v>-</v>
      </c>
      <c r="M135" s="6" t="str">
        <f t="shared" si="13"/>
        <v>-</v>
      </c>
      <c r="N135" s="6">
        <f t="shared" si="13"/>
        <v>0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15</v>
      </c>
      <c r="D143" s="10">
        <v>0</v>
      </c>
      <c r="E143" s="10">
        <v>1</v>
      </c>
      <c r="F143" s="10">
        <v>16</v>
      </c>
      <c r="G143" s="10">
        <v>38</v>
      </c>
      <c r="H143" s="10">
        <v>0</v>
      </c>
      <c r="I143" s="10">
        <v>2</v>
      </c>
      <c r="J143" s="10">
        <v>40</v>
      </c>
      <c r="K143" s="6">
        <f>IF(C143=0,"-",(G143-C143)/C143)</f>
        <v>1.5333333333333334</v>
      </c>
      <c r="L143" s="6" t="str">
        <f t="shared" ref="L143:N147" si="15">IF(D143=0,"-",(H143-D143)/D143)</f>
        <v>-</v>
      </c>
      <c r="M143" s="6">
        <f t="shared" si="15"/>
        <v>1</v>
      </c>
      <c r="N143" s="6">
        <f t="shared" si="15"/>
        <v>1.5</v>
      </c>
    </row>
    <row r="144" spans="2:14" ht="15" thickBot="1" x14ac:dyDescent="0.25">
      <c r="B144" s="4" t="s">
        <v>72</v>
      </c>
      <c r="C144" s="10">
        <v>5</v>
      </c>
      <c r="D144" s="10">
        <v>0</v>
      </c>
      <c r="E144" s="10">
        <v>2</v>
      </c>
      <c r="F144" s="10">
        <v>7</v>
      </c>
      <c r="G144" s="10">
        <v>6</v>
      </c>
      <c r="H144" s="10">
        <v>0</v>
      </c>
      <c r="I144" s="10">
        <v>2</v>
      </c>
      <c r="J144" s="10">
        <v>8</v>
      </c>
      <c r="K144" s="6">
        <f t="shared" ref="K144:K147" si="16">IF(C144=0,"-",(G144-C144)/C144)</f>
        <v>0.2</v>
      </c>
      <c r="L144" s="6" t="str">
        <f t="shared" si="15"/>
        <v>-</v>
      </c>
      <c r="M144" s="6">
        <f t="shared" si="15"/>
        <v>0</v>
      </c>
      <c r="N144" s="6">
        <f t="shared" si="15"/>
        <v>0.14285714285714285</v>
      </c>
    </row>
    <row r="145" spans="2:14" ht="15" thickBot="1" x14ac:dyDescent="0.25">
      <c r="B145" s="4" t="s">
        <v>73</v>
      </c>
      <c r="C145" s="10">
        <v>41</v>
      </c>
      <c r="D145" s="10">
        <v>0</v>
      </c>
      <c r="E145" s="10">
        <v>13</v>
      </c>
      <c r="F145" s="10">
        <v>54</v>
      </c>
      <c r="G145" s="10">
        <v>219</v>
      </c>
      <c r="H145" s="10">
        <v>0</v>
      </c>
      <c r="I145" s="10">
        <v>18</v>
      </c>
      <c r="J145" s="10">
        <v>237</v>
      </c>
      <c r="K145" s="6">
        <f t="shared" si="16"/>
        <v>4.3414634146341466</v>
      </c>
      <c r="L145" s="6" t="str">
        <f t="shared" si="15"/>
        <v>-</v>
      </c>
      <c r="M145" s="6">
        <f t="shared" si="15"/>
        <v>0.38461538461538464</v>
      </c>
      <c r="N145" s="6">
        <f t="shared" si="15"/>
        <v>3.3888888888888888</v>
      </c>
    </row>
    <row r="146" spans="2:14" ht="15" thickBot="1" x14ac:dyDescent="0.25">
      <c r="B146" s="4" t="s">
        <v>74</v>
      </c>
      <c r="C146" s="10">
        <v>32</v>
      </c>
      <c r="D146" s="10">
        <v>0</v>
      </c>
      <c r="E146" s="10">
        <v>8</v>
      </c>
      <c r="F146" s="10">
        <v>40</v>
      </c>
      <c r="G146" s="10">
        <v>35</v>
      </c>
      <c r="H146" s="10">
        <v>0</v>
      </c>
      <c r="I146" s="10">
        <v>12</v>
      </c>
      <c r="J146" s="10">
        <v>47</v>
      </c>
      <c r="K146" s="6">
        <f t="shared" si="16"/>
        <v>9.375E-2</v>
      </c>
      <c r="L146" s="6" t="str">
        <f t="shared" si="15"/>
        <v>-</v>
      </c>
      <c r="M146" s="6">
        <f t="shared" si="15"/>
        <v>0.5</v>
      </c>
      <c r="N146" s="6">
        <f t="shared" si="15"/>
        <v>0.17499999999999999</v>
      </c>
    </row>
    <row r="147" spans="2:14" ht="15" thickBot="1" x14ac:dyDescent="0.25">
      <c r="B147" s="4" t="s">
        <v>75</v>
      </c>
      <c r="C147" s="10">
        <v>128</v>
      </c>
      <c r="D147" s="10">
        <v>0</v>
      </c>
      <c r="E147" s="10">
        <v>0</v>
      </c>
      <c r="F147" s="10">
        <v>128</v>
      </c>
      <c r="G147" s="10">
        <v>0</v>
      </c>
      <c r="H147" s="10">
        <v>0</v>
      </c>
      <c r="I147" s="10">
        <v>0</v>
      </c>
      <c r="J147" s="10">
        <v>0</v>
      </c>
      <c r="K147" s="6">
        <f t="shared" si="16"/>
        <v>-1</v>
      </c>
      <c r="L147" s="6" t="str">
        <f t="shared" si="15"/>
        <v>-</v>
      </c>
      <c r="M147" s="6" t="str">
        <f t="shared" si="15"/>
        <v>-</v>
      </c>
      <c r="N147" s="6">
        <f t="shared" si="15"/>
        <v>-1</v>
      </c>
    </row>
    <row r="148" spans="2:14" ht="15" thickBot="1" x14ac:dyDescent="0.25">
      <c r="B148" s="7" t="s">
        <v>68</v>
      </c>
      <c r="C148" s="10">
        <v>221</v>
      </c>
      <c r="D148" s="10">
        <v>0</v>
      </c>
      <c r="E148" s="10">
        <v>24</v>
      </c>
      <c r="F148" s="10">
        <v>245</v>
      </c>
      <c r="G148" s="10">
        <v>298</v>
      </c>
      <c r="H148" s="10">
        <v>0</v>
      </c>
      <c r="I148" s="10">
        <v>34</v>
      </c>
      <c r="J148" s="10">
        <v>332</v>
      </c>
      <c r="K148" s="6">
        <f t="shared" ref="K148" si="17">IF(C148=0,"-",(G148-C148)/C148)</f>
        <v>0.34841628959276016</v>
      </c>
      <c r="L148" s="6" t="str">
        <f t="shared" ref="L148" si="18">IF(D148=0,"-",(H148-D148)/D148)</f>
        <v>-</v>
      </c>
      <c r="M148" s="6">
        <f t="shared" ref="M148" si="19">IF(E148=0,"-",(I148-E148)/E148)</f>
        <v>0.41666666666666669</v>
      </c>
      <c r="N148" s="6">
        <f t="shared" ref="N148" si="20">IF(F148=0,"-",(J148-F148)/F148)</f>
        <v>0.35510204081632651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0.26785714285714285</v>
      </c>
      <c r="D149" s="6" t="str">
        <f t="shared" si="21"/>
        <v>-</v>
      </c>
      <c r="E149" s="6">
        <f t="shared" si="21"/>
        <v>7.1428571428571425E-2</v>
      </c>
      <c r="F149" s="6">
        <f t="shared" si="21"/>
        <v>0.22857142857142856</v>
      </c>
      <c r="G149" s="6">
        <f t="shared" si="21"/>
        <v>0.14785992217898833</v>
      </c>
      <c r="H149" s="6" t="str">
        <f t="shared" si="21"/>
        <v>-</v>
      </c>
      <c r="I149" s="6">
        <f t="shared" si="21"/>
        <v>0.1</v>
      </c>
      <c r="J149" s="6">
        <f t="shared" si="21"/>
        <v>0.1444043321299639</v>
      </c>
      <c r="K149" s="6">
        <f>IF(OR(C149="-",G149="-"),"-",(G149-C149)/C149)</f>
        <v>-0.44798962386511021</v>
      </c>
      <c r="L149" s="6" t="str">
        <f t="shared" ref="L149:N150" si="22">IF(OR(D149="-",H149="-"),"-",(H149-D149)/D149)</f>
        <v>-</v>
      </c>
      <c r="M149" s="6">
        <f t="shared" si="22"/>
        <v>0.40000000000000013</v>
      </c>
      <c r="N149" s="6">
        <f t="shared" si="22"/>
        <v>-0.36823104693140796</v>
      </c>
    </row>
    <row r="150" spans="2:14" ht="29.25" thickBot="1" x14ac:dyDescent="0.25">
      <c r="B150" s="7" t="s">
        <v>77</v>
      </c>
      <c r="C150" s="6">
        <f t="shared" si="21"/>
        <v>0.13513513513513514</v>
      </c>
      <c r="D150" s="6" t="str">
        <f t="shared" si="21"/>
        <v>-</v>
      </c>
      <c r="E150" s="6">
        <f t="shared" si="21"/>
        <v>0.2</v>
      </c>
      <c r="F150" s="6">
        <f t="shared" si="21"/>
        <v>0.14893617021276595</v>
      </c>
      <c r="G150" s="6">
        <f t="shared" si="21"/>
        <v>0.14634146341463414</v>
      </c>
      <c r="H150" s="6" t="str">
        <f t="shared" si="21"/>
        <v>-</v>
      </c>
      <c r="I150" s="6">
        <f t="shared" si="21"/>
        <v>0.14285714285714285</v>
      </c>
      <c r="J150" s="6">
        <f t="shared" si="21"/>
        <v>0.14545454545454545</v>
      </c>
      <c r="K150" s="6">
        <f>IF(OR(C150="-",G150="-"),"-",(G150-C150)/C150)</f>
        <v>8.2926829268292562E-2</v>
      </c>
      <c r="L150" s="6" t="str">
        <f t="shared" si="22"/>
        <v>-</v>
      </c>
      <c r="M150" s="6">
        <f t="shared" si="22"/>
        <v>-0.28571428571428581</v>
      </c>
      <c r="N150" s="6">
        <f t="shared" si="22"/>
        <v>-2.3376623376623377E-2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187</v>
      </c>
      <c r="D157" s="19">
        <v>254</v>
      </c>
      <c r="E157" s="18">
        <f>IF(C157=0,"-",(D157-C157)/C157)</f>
        <v>0.35828877005347592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25</v>
      </c>
      <c r="D158" s="19">
        <v>39</v>
      </c>
      <c r="E158" s="18">
        <f t="shared" ref="E158:E159" si="23">IF(C158=0,"-",(D158-C158)/C158)</f>
        <v>0.56000000000000005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5</v>
      </c>
      <c r="E159" s="18">
        <f t="shared" si="23"/>
        <v>1.5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0.87383177570093462</v>
      </c>
      <c r="D160" s="18">
        <f>IF(D157=0,"-",D157/(D157+D158+D159))</f>
        <v>0.8523489932885906</v>
      </c>
      <c r="E160" s="18">
        <f>IF(OR(C160="-",D160="-"),"-",(D160-C160)/C160)</f>
        <v>-2.4584574525356263E-2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19</v>
      </c>
      <c r="D166" s="5">
        <v>16</v>
      </c>
      <c r="E166" s="6">
        <f>IF(C166=0,"-",(D166-C166)/C166)</f>
        <v>-0.15789473684210525</v>
      </c>
    </row>
    <row r="167" spans="2:14" ht="20.100000000000001" customHeight="1" thickBot="1" x14ac:dyDescent="0.25">
      <c r="B167" s="4" t="s">
        <v>41</v>
      </c>
      <c r="C167" s="5">
        <v>7</v>
      </c>
      <c r="D167" s="5">
        <v>8</v>
      </c>
      <c r="E167" s="6">
        <f t="shared" ref="E167:E168" si="24">IF(C167=0,"-",(D167-C167)/C167)</f>
        <v>0.14285714285714285</v>
      </c>
    </row>
    <row r="168" spans="2:14" ht="20.100000000000001" customHeight="1" thickBot="1" x14ac:dyDescent="0.25">
      <c r="B168" s="4" t="s">
        <v>42</v>
      </c>
      <c r="C168" s="5">
        <v>7</v>
      </c>
      <c r="D168" s="5">
        <v>4</v>
      </c>
      <c r="E168" s="6">
        <f t="shared" si="24"/>
        <v>-0.42857142857142855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0.73684210526315785</v>
      </c>
      <c r="D169" s="6">
        <f>IF(D166=0,"-",(D167+D168)/D166)</f>
        <v>0.75</v>
      </c>
      <c r="E169" s="6">
        <f t="shared" ref="E169:E171" si="25">IF(OR(C169="-",D169="-"),"-",(D169-C169)/C169)</f>
        <v>1.7857142857142915E-2</v>
      </c>
    </row>
    <row r="170" spans="2:14" ht="20.100000000000001" customHeight="1" thickBot="1" x14ac:dyDescent="0.25">
      <c r="B170" s="4" t="s">
        <v>39</v>
      </c>
      <c r="C170" s="6">
        <v>0.77777777777777779</v>
      </c>
      <c r="D170" s="6">
        <v>0.66666666666666663</v>
      </c>
      <c r="E170" s="6">
        <f t="shared" si="25"/>
        <v>-0.1428571428571429</v>
      </c>
    </row>
    <row r="171" spans="2:14" ht="20.100000000000001" customHeight="1" thickBot="1" x14ac:dyDescent="0.25">
      <c r="B171" s="4" t="s">
        <v>40</v>
      </c>
      <c r="C171" s="6">
        <v>0.7</v>
      </c>
      <c r="D171" s="6">
        <v>1</v>
      </c>
      <c r="E171" s="6">
        <f t="shared" si="25"/>
        <v>0.42857142857142866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26</v>
      </c>
      <c r="D178" s="5">
        <v>12</v>
      </c>
      <c r="E178" s="6">
        <f>IF(C178=0,"-",(D178-C178)/C178)</f>
        <v>-0.53846153846153844</v>
      </c>
      <c r="H178" s="13"/>
    </row>
    <row r="179" spans="2:8" ht="15" thickBot="1" x14ac:dyDescent="0.25">
      <c r="B179" s="4" t="s">
        <v>43</v>
      </c>
      <c r="C179" s="5">
        <v>19</v>
      </c>
      <c r="D179" s="5">
        <v>5</v>
      </c>
      <c r="E179" s="6">
        <f t="shared" ref="E179:E185" si="26">IF(C179=0,"-",(D179-C179)/C179)</f>
        <v>-0.73684210526315785</v>
      </c>
      <c r="H179" s="13"/>
    </row>
    <row r="180" spans="2:8" ht="15" thickBot="1" x14ac:dyDescent="0.25">
      <c r="B180" s="4" t="s">
        <v>47</v>
      </c>
      <c r="C180" s="5">
        <v>4</v>
      </c>
      <c r="D180" s="5">
        <v>2</v>
      </c>
      <c r="E180" s="6">
        <f t="shared" si="26"/>
        <v>-0.5</v>
      </c>
      <c r="H180" s="13"/>
    </row>
    <row r="181" spans="2:8" ht="15" thickBot="1" x14ac:dyDescent="0.25">
      <c r="B181" s="4" t="s">
        <v>78</v>
      </c>
      <c r="C181" s="5">
        <v>3</v>
      </c>
      <c r="D181" s="5">
        <v>5</v>
      </c>
      <c r="E181" s="6">
        <f t="shared" si="26"/>
        <v>0.66666666666666663</v>
      </c>
      <c r="H181" s="13"/>
    </row>
    <row r="182" spans="2:8" ht="15" thickBot="1" x14ac:dyDescent="0.25">
      <c r="B182" s="15" t="s">
        <v>79</v>
      </c>
      <c r="C182" s="5">
        <v>251</v>
      </c>
      <c r="D182" s="5">
        <v>344</v>
      </c>
      <c r="E182" s="6">
        <f t="shared" si="26"/>
        <v>0.37051792828685259</v>
      </c>
      <c r="H182" s="13"/>
    </row>
    <row r="183" spans="2:8" ht="15" thickBot="1" x14ac:dyDescent="0.25">
      <c r="B183" s="4" t="s">
        <v>47</v>
      </c>
      <c r="C183" s="5">
        <v>227</v>
      </c>
      <c r="D183" s="5">
        <v>310</v>
      </c>
      <c r="E183" s="6">
        <f t="shared" si="26"/>
        <v>0.3656387665198238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24</v>
      </c>
      <c r="D185" s="5">
        <v>34</v>
      </c>
      <c r="E185" s="6">
        <f t="shared" si="26"/>
        <v>0.41666666666666669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10</v>
      </c>
      <c r="D197" s="5">
        <v>14</v>
      </c>
      <c r="E197" s="6">
        <f t="shared" ref="E197:E200" si="27">IF(C197=0,"-",(D197-C197)/C197)</f>
        <v>0.4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11</v>
      </c>
      <c r="D199" s="5">
        <v>14</v>
      </c>
      <c r="E199" s="6">
        <f t="shared" si="27"/>
        <v>0.27272727272727271</v>
      </c>
    </row>
    <row r="200" spans="2:5" ht="15" thickBot="1" x14ac:dyDescent="0.25">
      <c r="B200" s="4" t="s">
        <v>85</v>
      </c>
      <c r="C200" s="5">
        <v>10</v>
      </c>
      <c r="D200" s="5">
        <v>13</v>
      </c>
      <c r="E200" s="6">
        <f t="shared" si="27"/>
        <v>0.3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10</v>
      </c>
      <c r="D208" s="5">
        <v>14</v>
      </c>
      <c r="E208" s="6">
        <f t="shared" si="28"/>
        <v>0.4</v>
      </c>
    </row>
    <row r="209" spans="2:5" ht="20.100000000000001" customHeight="1" thickBot="1" x14ac:dyDescent="0.25">
      <c r="B209" s="17" t="s">
        <v>86</v>
      </c>
      <c r="C209" s="5">
        <v>8</v>
      </c>
      <c r="D209" s="5">
        <v>13</v>
      </c>
      <c r="E209" s="6">
        <f t="shared" si="28"/>
        <v>0.625</v>
      </c>
    </row>
    <row r="210" spans="2:5" ht="20.100000000000001" customHeight="1" thickBot="1" x14ac:dyDescent="0.25">
      <c r="B210" s="17" t="s">
        <v>87</v>
      </c>
      <c r="C210" s="5">
        <v>2</v>
      </c>
      <c r="D210" s="5">
        <v>1</v>
      </c>
      <c r="E210" s="6">
        <f t="shared" si="28"/>
        <v>-0.5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16</v>
      </c>
      <c r="D221" s="5">
        <v>15</v>
      </c>
      <c r="E221" s="6">
        <f t="shared" ref="E221:E223" si="30">IF(C221=0,"-",(D221-C221)/C221)</f>
        <v>-6.25E-2</v>
      </c>
    </row>
    <row r="222" spans="2:5" ht="15" thickBot="1" x14ac:dyDescent="0.25">
      <c r="B222" s="16" t="s">
        <v>92</v>
      </c>
      <c r="C222" s="5">
        <v>19</v>
      </c>
      <c r="D222" s="5">
        <v>18</v>
      </c>
      <c r="E222" s="6">
        <f t="shared" si="30"/>
        <v>-5.2631578947368418E-2</v>
      </c>
    </row>
    <row r="223" spans="2:5" ht="15" thickBot="1" x14ac:dyDescent="0.25">
      <c r="B223" s="16" t="s">
        <v>93</v>
      </c>
      <c r="C223" s="5">
        <v>37</v>
      </c>
      <c r="D223" s="5">
        <v>56</v>
      </c>
      <c r="E223" s="6">
        <f t="shared" si="30"/>
        <v>0.51351351351351349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701</v>
      </c>
      <c r="D14" s="5">
        <v>746</v>
      </c>
      <c r="E14" s="6">
        <f>IF(C14&gt;0,(D14-C14)/C14)</f>
        <v>6.4194008559201141E-2</v>
      </c>
    </row>
    <row r="15" spans="1:5" ht="20.100000000000001" customHeight="1" thickBot="1" x14ac:dyDescent="0.25">
      <c r="B15" s="4" t="s">
        <v>17</v>
      </c>
      <c r="C15" s="5">
        <v>701</v>
      </c>
      <c r="D15" s="5">
        <v>741</v>
      </c>
      <c r="E15" s="6">
        <f t="shared" ref="E15:E25" si="0">IF(C15&gt;0,(D15-C15)/C15)</f>
        <v>5.7061340941512127E-2</v>
      </c>
    </row>
    <row r="16" spans="1:5" ht="20.100000000000001" customHeight="1" thickBot="1" x14ac:dyDescent="0.25">
      <c r="B16" s="4" t="s">
        <v>18</v>
      </c>
      <c r="C16" s="5">
        <v>571</v>
      </c>
      <c r="D16" s="5">
        <v>639</v>
      </c>
      <c r="E16" s="6">
        <f t="shared" si="0"/>
        <v>0.11908931698774081</v>
      </c>
    </row>
    <row r="17" spans="2:5" ht="20.100000000000001" customHeight="1" thickBot="1" x14ac:dyDescent="0.25">
      <c r="B17" s="4" t="s">
        <v>19</v>
      </c>
      <c r="C17" s="5">
        <v>130</v>
      </c>
      <c r="D17" s="5">
        <v>102</v>
      </c>
      <c r="E17" s="6">
        <f t="shared" si="0"/>
        <v>-0.2153846153846154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12</v>
      </c>
      <c r="E18" s="6">
        <f>IF(C18=0,"-",(D18-C18)/C18)</f>
        <v>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0.18544935805991442</v>
      </c>
      <c r="D20" s="6">
        <f>D17/D15</f>
        <v>0.13765182186234817</v>
      </c>
      <c r="E20" s="6">
        <f t="shared" si="0"/>
        <v>-0.2577390221114918</v>
      </c>
    </row>
    <row r="21" spans="2:5" ht="30" customHeight="1" thickBot="1" x14ac:dyDescent="0.25">
      <c r="B21" s="4" t="s">
        <v>23</v>
      </c>
      <c r="C21" s="5">
        <v>30</v>
      </c>
      <c r="D21" s="5">
        <v>34</v>
      </c>
      <c r="E21" s="6">
        <f t="shared" si="0"/>
        <v>0.13333333333333333</v>
      </c>
    </row>
    <row r="22" spans="2:5" ht="20.100000000000001" customHeight="1" thickBot="1" x14ac:dyDescent="0.25">
      <c r="B22" s="4" t="s">
        <v>24</v>
      </c>
      <c r="C22" s="5">
        <v>25</v>
      </c>
      <c r="D22" s="5">
        <v>27</v>
      </c>
      <c r="E22" s="6">
        <f t="shared" si="0"/>
        <v>0.08</v>
      </c>
    </row>
    <row r="23" spans="2:5" ht="20.100000000000001" customHeight="1" thickBot="1" x14ac:dyDescent="0.25">
      <c r="B23" s="4" t="s">
        <v>25</v>
      </c>
      <c r="C23" s="5">
        <v>5</v>
      </c>
      <c r="D23" s="5">
        <v>7</v>
      </c>
      <c r="E23" s="6">
        <f t="shared" si="0"/>
        <v>0.4</v>
      </c>
    </row>
    <row r="24" spans="2:5" ht="20.100000000000001" customHeight="1" thickBot="1" x14ac:dyDescent="0.25">
      <c r="B24" s="4" t="s">
        <v>21</v>
      </c>
      <c r="C24" s="6">
        <f>C23/C21</f>
        <v>0.16666666666666666</v>
      </c>
      <c r="D24" s="6">
        <f t="shared" ref="D24" si="1">D23/D21</f>
        <v>0.20588235294117646</v>
      </c>
      <c r="E24" s="6">
        <f t="shared" si="0"/>
        <v>0.23529411764705882</v>
      </c>
    </row>
    <row r="25" spans="2:5" ht="20.100000000000001" customHeight="1" thickBot="1" x14ac:dyDescent="0.25">
      <c r="B25" s="7" t="s">
        <v>26</v>
      </c>
      <c r="C25" s="6">
        <v>0.13144251124574124</v>
      </c>
      <c r="D25" s="6">
        <v>0.13902099948781738</v>
      </c>
      <c r="E25" s="6">
        <f t="shared" si="0"/>
        <v>5.7656295290247468E-2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205</v>
      </c>
      <c r="D34" s="5">
        <v>200</v>
      </c>
      <c r="E34" s="6">
        <f>IF(C34&gt;0,(D34-C34)/C34,"-")</f>
        <v>-2.4390243902439025E-2</v>
      </c>
    </row>
    <row r="35" spans="2:5" ht="20.100000000000001" customHeight="1" thickBot="1" x14ac:dyDescent="0.25">
      <c r="B35" s="4" t="s">
        <v>29</v>
      </c>
      <c r="C35" s="5">
        <v>1</v>
      </c>
      <c r="D35" s="5">
        <v>1</v>
      </c>
      <c r="E35" s="6">
        <f t="shared" ref="E35:E37" si="2">IF(C35&gt;0,(D35-C35)/C35,"-")</f>
        <v>0</v>
      </c>
    </row>
    <row r="36" spans="2:5" ht="20.100000000000001" customHeight="1" thickBot="1" x14ac:dyDescent="0.25">
      <c r="B36" s="4" t="s">
        <v>28</v>
      </c>
      <c r="C36" s="5">
        <v>161</v>
      </c>
      <c r="D36" s="5">
        <v>168</v>
      </c>
      <c r="E36" s="6">
        <f t="shared" si="2"/>
        <v>4.3478260869565216E-2</v>
      </c>
    </row>
    <row r="37" spans="2:5" ht="20.100000000000001" customHeight="1" thickBot="1" x14ac:dyDescent="0.25">
      <c r="B37" s="4" t="s">
        <v>30</v>
      </c>
      <c r="C37" s="5">
        <v>43</v>
      </c>
      <c r="D37" s="5">
        <v>31</v>
      </c>
      <c r="E37" s="6">
        <f t="shared" si="2"/>
        <v>-0.27906976744186046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112</v>
      </c>
      <c r="D44" s="5">
        <v>147</v>
      </c>
      <c r="E44" s="6">
        <f>IF(C44&gt;0,(D44-C44)/C44,"-")</f>
        <v>0.3125</v>
      </c>
    </row>
    <row r="45" spans="2:5" ht="20.100000000000001" customHeight="1" thickBot="1" x14ac:dyDescent="0.25">
      <c r="B45" s="4" t="s">
        <v>34</v>
      </c>
      <c r="C45" s="5">
        <v>12</v>
      </c>
      <c r="D45" s="5">
        <v>5</v>
      </c>
      <c r="E45" s="6">
        <f t="shared" ref="E45:E51" si="3">IF(C45&gt;0,(D45-C45)/C45,"-")</f>
        <v>-0.58333333333333337</v>
      </c>
    </row>
    <row r="46" spans="2:5" ht="20.100000000000001" customHeight="1" thickBot="1" x14ac:dyDescent="0.25">
      <c r="B46" s="4" t="s">
        <v>31</v>
      </c>
      <c r="C46" s="5">
        <v>32</v>
      </c>
      <c r="D46" s="5">
        <v>28</v>
      </c>
      <c r="E46" s="6">
        <f t="shared" si="3"/>
        <v>-0.125</v>
      </c>
    </row>
    <row r="47" spans="2:5" ht="20.100000000000001" customHeight="1" thickBot="1" x14ac:dyDescent="0.25">
      <c r="B47" s="4" t="s">
        <v>32</v>
      </c>
      <c r="C47" s="5">
        <v>205</v>
      </c>
      <c r="D47" s="5">
        <v>241</v>
      </c>
      <c r="E47" s="6">
        <f t="shared" si="3"/>
        <v>0.17560975609756097</v>
      </c>
    </row>
    <row r="48" spans="2:5" ht="20.100000000000001" customHeight="1" thickBot="1" x14ac:dyDescent="0.25">
      <c r="B48" s="4" t="s">
        <v>35</v>
      </c>
      <c r="C48" s="5">
        <v>128</v>
      </c>
      <c r="D48" s="5">
        <v>146</v>
      </c>
      <c r="E48" s="6">
        <f t="shared" si="3"/>
        <v>0.140625</v>
      </c>
    </row>
    <row r="49" spans="2:5" ht="20.100000000000001" customHeight="1" thickBot="1" x14ac:dyDescent="0.25">
      <c r="B49" s="4" t="s">
        <v>67</v>
      </c>
      <c r="C49" s="5">
        <v>46</v>
      </c>
      <c r="D49" s="5">
        <v>95</v>
      </c>
      <c r="E49" s="6">
        <f t="shared" si="3"/>
        <v>1.0652173913043479</v>
      </c>
    </row>
    <row r="50" spans="2:5" ht="20.100000000000001" customHeight="1" collapsed="1" thickBot="1" x14ac:dyDescent="0.25">
      <c r="B50" s="4" t="s">
        <v>36</v>
      </c>
      <c r="C50" s="6">
        <f>C44/(C44+C45)</f>
        <v>0.90322580645161288</v>
      </c>
      <c r="D50" s="6">
        <f>D44/(D44+D45)</f>
        <v>0.96710526315789469</v>
      </c>
      <c r="E50" s="6">
        <f t="shared" si="3"/>
        <v>7.07236842105263E-2</v>
      </c>
    </row>
    <row r="51" spans="2:5" ht="20.100000000000001" customHeight="1" thickBot="1" x14ac:dyDescent="0.25">
      <c r="B51" s="4" t="s">
        <v>37</v>
      </c>
      <c r="C51" s="6">
        <f>C47/(C46+C47)</f>
        <v>0.86497890295358648</v>
      </c>
      <c r="D51" s="6">
        <f t="shared" ref="D51" si="4">D47/(D46+D47)</f>
        <v>0.89591078066914498</v>
      </c>
      <c r="E51" s="6">
        <f t="shared" si="3"/>
        <v>3.5760268383352993E-2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126</v>
      </c>
      <c r="D58" s="5">
        <v>152</v>
      </c>
      <c r="E58" s="6">
        <f>IF(C58&gt;0,(D58-C58)/C58,"-")</f>
        <v>0.20634920634920634</v>
      </c>
    </row>
    <row r="59" spans="2:5" ht="20.100000000000001" customHeight="1" thickBot="1" x14ac:dyDescent="0.25">
      <c r="B59" s="4" t="s">
        <v>41</v>
      </c>
      <c r="C59" s="5">
        <v>105</v>
      </c>
      <c r="D59" s="5">
        <v>136</v>
      </c>
      <c r="E59" s="6">
        <f t="shared" ref="E59:E63" si="5">IF(C59&gt;0,(D59-C59)/C59,"-")</f>
        <v>0.29523809523809524</v>
      </c>
    </row>
    <row r="60" spans="2:5" ht="20.100000000000001" customHeight="1" thickBot="1" x14ac:dyDescent="0.25">
      <c r="B60" s="4" t="s">
        <v>42</v>
      </c>
      <c r="C60" s="5">
        <v>9</v>
      </c>
      <c r="D60" s="5">
        <v>11</v>
      </c>
      <c r="E60" s="6">
        <f t="shared" si="5"/>
        <v>0.22222222222222221</v>
      </c>
    </row>
    <row r="61" spans="2:5" ht="20.100000000000001" customHeight="1" collapsed="1" thickBot="1" x14ac:dyDescent="0.25">
      <c r="B61" s="4" t="s">
        <v>98</v>
      </c>
      <c r="C61" s="6">
        <f>(C59+C60)/C58</f>
        <v>0.90476190476190477</v>
      </c>
      <c r="D61" s="6">
        <f>(D59+D60)/D58</f>
        <v>0.96710526315789469</v>
      </c>
      <c r="E61" s="6">
        <f t="shared" si="5"/>
        <v>6.8905817174515174E-2</v>
      </c>
    </row>
    <row r="62" spans="2:5" ht="20.100000000000001" customHeight="1" thickBot="1" x14ac:dyDescent="0.25">
      <c r="B62" s="4" t="s">
        <v>39</v>
      </c>
      <c r="C62" s="6">
        <v>0.90517241379310343</v>
      </c>
      <c r="D62" s="6">
        <v>0.96453900709219853</v>
      </c>
      <c r="E62" s="6">
        <f t="shared" si="5"/>
        <v>6.5585950692333639E-2</v>
      </c>
    </row>
    <row r="63" spans="2:5" ht="20.100000000000001" customHeight="1" thickBot="1" x14ac:dyDescent="0.25">
      <c r="B63" s="4" t="s">
        <v>40</v>
      </c>
      <c r="C63" s="6">
        <v>0.9</v>
      </c>
      <c r="D63" s="6">
        <v>1</v>
      </c>
      <c r="E63" s="6">
        <f t="shared" si="5"/>
        <v>0.11111111111111108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741</v>
      </c>
      <c r="D70" s="5">
        <v>827</v>
      </c>
      <c r="E70" s="6">
        <f>IF(C70&gt;0,(D70-C70)/C70,"-")</f>
        <v>0.11605937921727395</v>
      </c>
    </row>
    <row r="71" spans="2:5" ht="20.100000000000001" customHeight="1" thickBot="1" x14ac:dyDescent="0.25">
      <c r="B71" s="4" t="s">
        <v>45</v>
      </c>
      <c r="C71" s="5">
        <v>167</v>
      </c>
      <c r="D71" s="5">
        <v>213</v>
      </c>
      <c r="E71" s="6">
        <f t="shared" ref="E71:E77" si="6">IF(C71&gt;0,(D71-C71)/C71,"-")</f>
        <v>0.27544910179640719</v>
      </c>
    </row>
    <row r="72" spans="2:5" ht="20.100000000000001" customHeight="1" thickBot="1" x14ac:dyDescent="0.25">
      <c r="B72" s="4" t="s">
        <v>43</v>
      </c>
      <c r="C72" s="5">
        <v>0</v>
      </c>
      <c r="D72" s="5">
        <v>2</v>
      </c>
      <c r="E72" s="6" t="str">
        <f t="shared" si="6"/>
        <v>-</v>
      </c>
    </row>
    <row r="73" spans="2:5" ht="20.100000000000001" customHeight="1" thickBot="1" x14ac:dyDescent="0.25">
      <c r="B73" s="4" t="s">
        <v>46</v>
      </c>
      <c r="C73" s="5">
        <v>446</v>
      </c>
      <c r="D73" s="5">
        <v>413</v>
      </c>
      <c r="E73" s="6">
        <f t="shared" si="6"/>
        <v>-7.3991031390134535E-2</v>
      </c>
    </row>
    <row r="74" spans="2:5" ht="20.100000000000001" customHeight="1" thickBot="1" x14ac:dyDescent="0.25">
      <c r="B74" s="4" t="s">
        <v>47</v>
      </c>
      <c r="C74" s="5">
        <v>95</v>
      </c>
      <c r="D74" s="5">
        <v>160</v>
      </c>
      <c r="E74" s="6">
        <f t="shared" si="6"/>
        <v>0.68421052631578949</v>
      </c>
    </row>
    <row r="75" spans="2:5" ht="20.100000000000001" customHeight="1" thickBot="1" x14ac:dyDescent="0.25">
      <c r="B75" s="4" t="s">
        <v>48</v>
      </c>
      <c r="C75" s="5">
        <v>33</v>
      </c>
      <c r="D75" s="5">
        <v>39</v>
      </c>
      <c r="E75" s="6">
        <f t="shared" si="6"/>
        <v>0.18181818181818182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74</v>
      </c>
      <c r="D90" s="5">
        <v>76</v>
      </c>
      <c r="E90" s="6">
        <f>IF(C90&gt;0,(D90-C90)/C90,"-")</f>
        <v>2.7027027027027029E-2</v>
      </c>
    </row>
    <row r="91" spans="2:5" ht="29.25" thickBot="1" x14ac:dyDescent="0.25">
      <c r="B91" s="4" t="s">
        <v>52</v>
      </c>
      <c r="C91" s="5">
        <v>15</v>
      </c>
      <c r="D91" s="5">
        <v>19</v>
      </c>
      <c r="E91" s="6">
        <f t="shared" ref="E91:E93" si="7">IF(C91&gt;0,(D91-C91)/C91,"-")</f>
        <v>0.26666666666666666</v>
      </c>
    </row>
    <row r="92" spans="2:5" ht="29.25" customHeight="1" thickBot="1" x14ac:dyDescent="0.25">
      <c r="B92" s="4" t="s">
        <v>53</v>
      </c>
      <c r="C92" s="5">
        <v>16</v>
      </c>
      <c r="D92" s="5">
        <v>12</v>
      </c>
      <c r="E92" s="6">
        <f t="shared" si="7"/>
        <v>-0.25</v>
      </c>
    </row>
    <row r="93" spans="2:5" ht="29.25" customHeight="1" thickBot="1" x14ac:dyDescent="0.25">
      <c r="B93" s="4" t="s">
        <v>54</v>
      </c>
      <c r="C93" s="6">
        <f>(C90+C91)/(C90+C91+C92)</f>
        <v>0.84761904761904761</v>
      </c>
      <c r="D93" s="6">
        <f>(D90+D91)/(D90+D91+D92)</f>
        <v>0.88785046728971961</v>
      </c>
      <c r="E93" s="6">
        <f t="shared" si="7"/>
        <v>4.7464034442927648E-2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105</v>
      </c>
      <c r="D100" s="5">
        <v>108</v>
      </c>
      <c r="E100" s="6">
        <f>IF(C100&gt;0,(D100-C100)/C100,"-")</f>
        <v>2.8571428571428571E-2</v>
      </c>
    </row>
    <row r="101" spans="2:5" ht="20.100000000000001" customHeight="1" thickBot="1" x14ac:dyDescent="0.25">
      <c r="B101" s="4" t="s">
        <v>41</v>
      </c>
      <c r="C101" s="5">
        <v>72</v>
      </c>
      <c r="D101" s="5">
        <v>88</v>
      </c>
      <c r="E101" s="6">
        <f t="shared" ref="E101:E105" si="8">IF(C101&gt;0,(D101-C101)/C101,"-")</f>
        <v>0.22222222222222221</v>
      </c>
    </row>
    <row r="102" spans="2:5" ht="20.100000000000001" customHeight="1" thickBot="1" x14ac:dyDescent="0.25">
      <c r="B102" s="4" t="s">
        <v>42</v>
      </c>
      <c r="C102" s="5">
        <v>17</v>
      </c>
      <c r="D102" s="5">
        <v>8</v>
      </c>
      <c r="E102" s="6">
        <f t="shared" si="8"/>
        <v>-0.52941176470588236</v>
      </c>
    </row>
    <row r="103" spans="2:5" ht="20.100000000000001" customHeight="1" thickBot="1" x14ac:dyDescent="0.25">
      <c r="B103" s="4" t="s">
        <v>98</v>
      </c>
      <c r="C103" s="6">
        <f>(C101+C102)/C100</f>
        <v>0.84761904761904761</v>
      </c>
      <c r="D103" s="6">
        <f>(D101+D102)/D100</f>
        <v>0.88888888888888884</v>
      </c>
      <c r="E103" s="6">
        <f t="shared" si="8"/>
        <v>4.8689138576778986E-2</v>
      </c>
    </row>
    <row r="104" spans="2:5" ht="20.100000000000001" customHeight="1" thickBot="1" x14ac:dyDescent="0.25">
      <c r="B104" s="4" t="s">
        <v>39</v>
      </c>
      <c r="C104" s="6">
        <v>0.84705882352941175</v>
      </c>
      <c r="D104" s="6">
        <v>0.88</v>
      </c>
      <c r="E104" s="6">
        <f t="shared" si="8"/>
        <v>3.888888888888891E-2</v>
      </c>
    </row>
    <row r="105" spans="2:5" ht="20.100000000000001" customHeight="1" thickBot="1" x14ac:dyDescent="0.25">
      <c r="B105" s="4" t="s">
        <v>40</v>
      </c>
      <c r="C105" s="6">
        <v>0.85</v>
      </c>
      <c r="D105" s="6">
        <v>1</v>
      </c>
      <c r="E105" s="6">
        <f t="shared" si="8"/>
        <v>0.17647058823529416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114</v>
      </c>
      <c r="D112" s="5">
        <v>140</v>
      </c>
      <c r="E112" s="6">
        <f>IF(C112&gt;0,(D112-C112)/C112,"-")</f>
        <v>0.22807017543859648</v>
      </c>
    </row>
    <row r="113" spans="2:14" ht="15" thickBot="1" x14ac:dyDescent="0.25">
      <c r="B113" s="4" t="s">
        <v>56</v>
      </c>
      <c r="C113" s="5">
        <v>109</v>
      </c>
      <c r="D113" s="5">
        <v>115</v>
      </c>
      <c r="E113" s="6">
        <f t="shared" ref="E113:E114" si="9">IF(C113&gt;0,(D113-C113)/C113,"-")</f>
        <v>5.5045871559633031E-2</v>
      </c>
    </row>
    <row r="114" spans="2:14" ht="15" thickBot="1" x14ac:dyDescent="0.25">
      <c r="B114" s="4" t="s">
        <v>57</v>
      </c>
      <c r="C114" s="5">
        <v>5</v>
      </c>
      <c r="D114" s="5">
        <v>25</v>
      </c>
      <c r="E114" s="6">
        <f t="shared" si="9"/>
        <v>4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2</v>
      </c>
      <c r="H128" s="10">
        <v>0</v>
      </c>
      <c r="I128" s="10">
        <v>0</v>
      </c>
      <c r="J128" s="10">
        <v>2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0</v>
      </c>
      <c r="E133" s="10">
        <v>0</v>
      </c>
      <c r="F133" s="10">
        <v>1</v>
      </c>
      <c r="G133" s="10">
        <v>2</v>
      </c>
      <c r="H133" s="10">
        <v>0</v>
      </c>
      <c r="I133" s="10">
        <v>0</v>
      </c>
      <c r="J133" s="10">
        <v>2</v>
      </c>
      <c r="K133" s="6">
        <f t="shared" si="11"/>
        <v>1</v>
      </c>
      <c r="L133" s="6" t="str">
        <f t="shared" si="10"/>
        <v>-</v>
      </c>
      <c r="M133" s="6" t="str">
        <f t="shared" si="10"/>
        <v>-</v>
      </c>
      <c r="N133" s="6">
        <f t="shared" si="10"/>
        <v>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3</v>
      </c>
      <c r="H143" s="10">
        <v>0</v>
      </c>
      <c r="I143" s="10">
        <v>1</v>
      </c>
      <c r="J143" s="10">
        <v>4</v>
      </c>
      <c r="K143" s="6">
        <f>IF(C143=0,"-",(G143-C143)/C143)</f>
        <v>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3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0</v>
      </c>
      <c r="F144" s="10">
        <v>1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0</v>
      </c>
      <c r="L144" s="6" t="str">
        <f t="shared" si="15"/>
        <v>-</v>
      </c>
      <c r="M144" s="6" t="str">
        <f t="shared" si="15"/>
        <v>-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9</v>
      </c>
      <c r="D145" s="10">
        <v>0</v>
      </c>
      <c r="E145" s="10">
        <v>1</v>
      </c>
      <c r="F145" s="10">
        <v>10</v>
      </c>
      <c r="G145" s="10">
        <v>4</v>
      </c>
      <c r="H145" s="10">
        <v>0</v>
      </c>
      <c r="I145" s="10">
        <v>0</v>
      </c>
      <c r="J145" s="10">
        <v>4</v>
      </c>
      <c r="K145" s="6">
        <f t="shared" si="16"/>
        <v>-0.55555555555555558</v>
      </c>
      <c r="L145" s="6" t="str">
        <f t="shared" si="15"/>
        <v>-</v>
      </c>
      <c r="M145" s="6">
        <f t="shared" si="15"/>
        <v>-1</v>
      </c>
      <c r="N145" s="6">
        <f t="shared" si="15"/>
        <v>-0.6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1</v>
      </c>
      <c r="H146" s="10">
        <v>0</v>
      </c>
      <c r="I146" s="10">
        <v>0</v>
      </c>
      <c r="J146" s="10">
        <v>1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11</v>
      </c>
      <c r="D148" s="10">
        <v>0</v>
      </c>
      <c r="E148" s="10">
        <v>1</v>
      </c>
      <c r="F148" s="10">
        <v>12</v>
      </c>
      <c r="G148" s="10">
        <v>9</v>
      </c>
      <c r="H148" s="10">
        <v>0</v>
      </c>
      <c r="I148" s="10">
        <v>1</v>
      </c>
      <c r="J148" s="10">
        <v>10</v>
      </c>
      <c r="K148" s="6">
        <f t="shared" ref="K148" si="17">IF(C148=0,"-",(G148-C148)/C148)</f>
        <v>-0.18181818181818182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-0.16666666666666666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</v>
      </c>
      <c r="D149" s="6" t="str">
        <f t="shared" si="21"/>
        <v>-</v>
      </c>
      <c r="E149" s="6" t="str">
        <f t="shared" si="21"/>
        <v>-</v>
      </c>
      <c r="F149" s="6">
        <f t="shared" si="21"/>
        <v>9.0909090909090912E-2</v>
      </c>
      <c r="G149" s="6">
        <f t="shared" si="21"/>
        <v>0.42857142857142855</v>
      </c>
      <c r="H149" s="6" t="str">
        <f t="shared" si="21"/>
        <v>-</v>
      </c>
      <c r="I149" s="6">
        <f t="shared" si="21"/>
        <v>1</v>
      </c>
      <c r="J149" s="6">
        <f t="shared" si="21"/>
        <v>0.5</v>
      </c>
      <c r="K149" s="6">
        <f>IF(OR(C149="-",G149="-"),"-",(G149-C149)/C149)</f>
        <v>3.2857142857142851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4.4999999999999991</v>
      </c>
    </row>
    <row r="150" spans="2:14" ht="29.25" thickBot="1" x14ac:dyDescent="0.25">
      <c r="B150" s="7" t="s">
        <v>77</v>
      </c>
      <c r="C150" s="6">
        <f t="shared" si="21"/>
        <v>1</v>
      </c>
      <c r="D150" s="6" t="str">
        <f t="shared" si="21"/>
        <v>-</v>
      </c>
      <c r="E150" s="6" t="str">
        <f t="shared" si="21"/>
        <v>-</v>
      </c>
      <c r="F150" s="6">
        <f t="shared" si="21"/>
        <v>1</v>
      </c>
      <c r="G150" s="6">
        <f t="shared" si="21"/>
        <v>0.5</v>
      </c>
      <c r="H150" s="6" t="str">
        <f t="shared" si="21"/>
        <v>-</v>
      </c>
      <c r="I150" s="6" t="str">
        <f t="shared" si="21"/>
        <v>-</v>
      </c>
      <c r="J150" s="6">
        <f t="shared" si="21"/>
        <v>0.5</v>
      </c>
      <c r="K150" s="6">
        <f>IF(OR(C150="-",G150="-"),"-",(G150-C150)/C150)</f>
        <v>-0.5</v>
      </c>
      <c r="L150" s="6" t="str">
        <f t="shared" si="22"/>
        <v>-</v>
      </c>
      <c r="M150" s="6" t="str">
        <f t="shared" si="22"/>
        <v>-</v>
      </c>
      <c r="N150" s="6">
        <f t="shared" si="22"/>
        <v>-0.5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8</v>
      </c>
      <c r="D157" s="19">
        <v>7</v>
      </c>
      <c r="E157" s="18">
        <f>IF(C157=0,"-",(D157-C157)/C157)</f>
        <v>-0.125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2</v>
      </c>
      <c r="E158" s="18">
        <f t="shared" ref="E158:E159" si="23">IF(C158=0,"-",(D158-C158)/C158)</f>
        <v>-0.33333333333333331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0.72727272727272729</v>
      </c>
      <c r="D160" s="18">
        <f>IF(D157=0,"-",D157/(D157+D158+D159))</f>
        <v>0.77777777777777779</v>
      </c>
      <c r="E160" s="18">
        <f>IF(OR(C160="-",D160="-"),"-",(D160-C160)/C160)</f>
        <v>6.9444444444444434E-2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1</v>
      </c>
      <c r="D166" s="5">
        <v>2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2</v>
      </c>
      <c r="E167" s="6">
        <f t="shared" ref="E167:E168" si="24">IF(C167=0,"-",(D167-C167)/C167)</f>
        <v>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12</v>
      </c>
      <c r="D182" s="5">
        <v>10</v>
      </c>
      <c r="E182" s="6">
        <f t="shared" si="26"/>
        <v>-0.16666666666666666</v>
      </c>
      <c r="H182" s="13"/>
    </row>
    <row r="183" spans="2:8" ht="15" thickBot="1" x14ac:dyDescent="0.25">
      <c r="B183" s="4" t="s">
        <v>47</v>
      </c>
      <c r="C183" s="5">
        <v>11</v>
      </c>
      <c r="D183" s="5">
        <v>9</v>
      </c>
      <c r="E183" s="6">
        <f t="shared" si="26"/>
        <v>-0.18181818181818182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1</v>
      </c>
      <c r="E185" s="6">
        <f t="shared" si="26"/>
        <v>0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2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1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3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2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2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2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1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1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2</v>
      </c>
      <c r="D221" s="5">
        <v>3</v>
      </c>
      <c r="E221" s="6">
        <f t="shared" ref="E221:E223" si="30">IF(C221=0,"-",(D221-C221)/C221)</f>
        <v>0.5</v>
      </c>
    </row>
    <row r="222" spans="2:5" ht="15" thickBot="1" x14ac:dyDescent="0.25">
      <c r="B222" s="16" t="s">
        <v>92</v>
      </c>
      <c r="C222" s="5">
        <v>1</v>
      </c>
      <c r="D222" s="5">
        <v>5</v>
      </c>
      <c r="E222" s="6">
        <f t="shared" si="30"/>
        <v>4</v>
      </c>
    </row>
    <row r="223" spans="2:5" ht="15" thickBot="1" x14ac:dyDescent="0.25">
      <c r="B223" s="16" t="s">
        <v>93</v>
      </c>
      <c r="C223" s="5">
        <v>3</v>
      </c>
      <c r="D223" s="5">
        <v>3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1556</v>
      </c>
      <c r="D14" s="5">
        <v>1633</v>
      </c>
      <c r="E14" s="6">
        <f>IF(C14&gt;0,(D14-C14)/C14)</f>
        <v>4.9485861182519283E-2</v>
      </c>
    </row>
    <row r="15" spans="1:5" ht="20.100000000000001" customHeight="1" thickBot="1" x14ac:dyDescent="0.25">
      <c r="B15" s="4" t="s">
        <v>17</v>
      </c>
      <c r="C15" s="5">
        <v>1552</v>
      </c>
      <c r="D15" s="5">
        <v>1631</v>
      </c>
      <c r="E15" s="6">
        <f t="shared" ref="E15:E25" si="0">IF(C15&gt;0,(D15-C15)/C15)</f>
        <v>5.0902061855670103E-2</v>
      </c>
    </row>
    <row r="16" spans="1:5" ht="20.100000000000001" customHeight="1" thickBot="1" x14ac:dyDescent="0.25">
      <c r="B16" s="4" t="s">
        <v>18</v>
      </c>
      <c r="C16" s="5">
        <v>1285</v>
      </c>
      <c r="D16" s="5">
        <v>1378</v>
      </c>
      <c r="E16" s="6">
        <f t="shared" si="0"/>
        <v>7.2373540856031135E-2</v>
      </c>
    </row>
    <row r="17" spans="2:5" ht="20.100000000000001" customHeight="1" thickBot="1" x14ac:dyDescent="0.25">
      <c r="B17" s="4" t="s">
        <v>19</v>
      </c>
      <c r="C17" s="5">
        <v>267</v>
      </c>
      <c r="D17" s="5">
        <v>253</v>
      </c>
      <c r="E17" s="6">
        <f t="shared" si="0"/>
        <v>-5.2434456928838954E-2</v>
      </c>
    </row>
    <row r="18" spans="2:5" ht="20.100000000000001" customHeight="1" thickBot="1" x14ac:dyDescent="0.25">
      <c r="B18" s="4" t="s">
        <v>100</v>
      </c>
      <c r="C18" s="5">
        <v>14</v>
      </c>
      <c r="D18" s="5">
        <v>23</v>
      </c>
      <c r="E18" s="6">
        <f>IF(C18=0,"-",(D18-C18)/C18)</f>
        <v>0.6428571428571429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3</v>
      </c>
      <c r="E19" s="6">
        <f>IF(C19=0,"-",(D19-C19)/C19)</f>
        <v>0.5</v>
      </c>
    </row>
    <row r="20" spans="2:5" ht="20.100000000000001" customHeight="1" thickBot="1" x14ac:dyDescent="0.25">
      <c r="B20" s="4" t="s">
        <v>20</v>
      </c>
      <c r="C20" s="6">
        <f>C17/C15</f>
        <v>0.1720360824742268</v>
      </c>
      <c r="D20" s="6">
        <f>D17/D15</f>
        <v>0.15511955855303494</v>
      </c>
      <c r="E20" s="6">
        <f t="shared" si="0"/>
        <v>-9.8331255152396144E-2</v>
      </c>
    </row>
    <row r="21" spans="2:5" ht="30" customHeight="1" thickBot="1" x14ac:dyDescent="0.25">
      <c r="B21" s="4" t="s">
        <v>23</v>
      </c>
      <c r="C21" s="5">
        <v>133</v>
      </c>
      <c r="D21" s="5">
        <v>96</v>
      </c>
      <c r="E21" s="6">
        <f t="shared" si="0"/>
        <v>-0.2781954887218045</v>
      </c>
    </row>
    <row r="22" spans="2:5" ht="20.100000000000001" customHeight="1" thickBot="1" x14ac:dyDescent="0.25">
      <c r="B22" s="4" t="s">
        <v>24</v>
      </c>
      <c r="C22" s="5">
        <v>104</v>
      </c>
      <c r="D22" s="5">
        <v>71</v>
      </c>
      <c r="E22" s="6">
        <f t="shared" si="0"/>
        <v>-0.31730769230769229</v>
      </c>
    </row>
    <row r="23" spans="2:5" ht="20.100000000000001" customHeight="1" thickBot="1" x14ac:dyDescent="0.25">
      <c r="B23" s="4" t="s">
        <v>25</v>
      </c>
      <c r="C23" s="5">
        <v>29</v>
      </c>
      <c r="D23" s="5">
        <v>25</v>
      </c>
      <c r="E23" s="6">
        <f t="shared" si="0"/>
        <v>-0.13793103448275862</v>
      </c>
    </row>
    <row r="24" spans="2:5" ht="20.100000000000001" customHeight="1" thickBot="1" x14ac:dyDescent="0.25">
      <c r="B24" s="4" t="s">
        <v>21</v>
      </c>
      <c r="C24" s="6">
        <f>C23/C21</f>
        <v>0.21804511278195488</v>
      </c>
      <c r="D24" s="6">
        <f t="shared" ref="D24" si="1">D23/D21</f>
        <v>0.26041666666666669</v>
      </c>
      <c r="E24" s="6">
        <f t="shared" si="0"/>
        <v>0.19432471264367832</v>
      </c>
    </row>
    <row r="25" spans="2:5" ht="20.100000000000001" customHeight="1" thickBot="1" x14ac:dyDescent="0.25">
      <c r="B25" s="7" t="s">
        <v>26</v>
      </c>
      <c r="C25" s="6">
        <v>0.11119422019321427</v>
      </c>
      <c r="D25" s="6">
        <v>0.1169098525401909</v>
      </c>
      <c r="E25" s="6">
        <f t="shared" si="0"/>
        <v>5.1402243183548385E-2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451</v>
      </c>
      <c r="D34" s="5">
        <v>451</v>
      </c>
      <c r="E34" s="6">
        <f>IF(C34&gt;0,(D34-C34)/C34,"-")</f>
        <v>0</v>
      </c>
    </row>
    <row r="35" spans="2:5" ht="20.100000000000001" customHeight="1" thickBot="1" x14ac:dyDescent="0.25">
      <c r="B35" s="4" t="s">
        <v>29</v>
      </c>
      <c r="C35" s="5">
        <v>1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300</v>
      </c>
      <c r="D36" s="5">
        <v>303</v>
      </c>
      <c r="E36" s="6">
        <f t="shared" si="2"/>
        <v>0.01</v>
      </c>
    </row>
    <row r="37" spans="2:5" ht="20.100000000000001" customHeight="1" thickBot="1" x14ac:dyDescent="0.25">
      <c r="B37" s="4" t="s">
        <v>30</v>
      </c>
      <c r="C37" s="5">
        <v>150</v>
      </c>
      <c r="D37" s="5">
        <v>148</v>
      </c>
      <c r="E37" s="6">
        <f t="shared" si="2"/>
        <v>-1.3333333333333334E-2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184</v>
      </c>
      <c r="D44" s="5">
        <v>199</v>
      </c>
      <c r="E44" s="6">
        <f>IF(C44&gt;0,(D44-C44)/C44,"-")</f>
        <v>8.1521739130434784E-2</v>
      </c>
    </row>
    <row r="45" spans="2:5" ht="20.100000000000001" customHeight="1" thickBot="1" x14ac:dyDescent="0.25">
      <c r="B45" s="4" t="s">
        <v>34</v>
      </c>
      <c r="C45" s="5">
        <v>26</v>
      </c>
      <c r="D45" s="5">
        <v>29</v>
      </c>
      <c r="E45" s="6">
        <f t="shared" ref="E45:E51" si="3">IF(C45&gt;0,(D45-C45)/C45,"-")</f>
        <v>0.11538461538461539</v>
      </c>
    </row>
    <row r="46" spans="2:5" ht="20.100000000000001" customHeight="1" thickBot="1" x14ac:dyDescent="0.25">
      <c r="B46" s="4" t="s">
        <v>31</v>
      </c>
      <c r="C46" s="5">
        <v>21</v>
      </c>
      <c r="D46" s="5">
        <v>19</v>
      </c>
      <c r="E46" s="6">
        <f t="shared" si="3"/>
        <v>-9.5238095238095233E-2</v>
      </c>
    </row>
    <row r="47" spans="2:5" ht="20.100000000000001" customHeight="1" thickBot="1" x14ac:dyDescent="0.25">
      <c r="B47" s="4" t="s">
        <v>32</v>
      </c>
      <c r="C47" s="5">
        <v>647</v>
      </c>
      <c r="D47" s="5">
        <v>610</v>
      </c>
      <c r="E47" s="6">
        <f t="shared" si="3"/>
        <v>-5.7187017001545597E-2</v>
      </c>
    </row>
    <row r="48" spans="2:5" ht="20.100000000000001" customHeight="1" thickBot="1" x14ac:dyDescent="0.25">
      <c r="B48" s="4" t="s">
        <v>35</v>
      </c>
      <c r="C48" s="5">
        <v>322</v>
      </c>
      <c r="D48" s="5">
        <v>309</v>
      </c>
      <c r="E48" s="6">
        <f t="shared" si="3"/>
        <v>-4.0372670807453416E-2</v>
      </c>
    </row>
    <row r="49" spans="2:5" ht="20.100000000000001" customHeight="1" thickBot="1" x14ac:dyDescent="0.25">
      <c r="B49" s="4" t="s">
        <v>67</v>
      </c>
      <c r="C49" s="5">
        <v>171</v>
      </c>
      <c r="D49" s="5">
        <v>136</v>
      </c>
      <c r="E49" s="6">
        <f t="shared" si="3"/>
        <v>-0.2046783625730994</v>
      </c>
    </row>
    <row r="50" spans="2:5" ht="20.100000000000001" customHeight="1" collapsed="1" thickBot="1" x14ac:dyDescent="0.25">
      <c r="B50" s="4" t="s">
        <v>36</v>
      </c>
      <c r="C50" s="6">
        <f>C44/(C44+C45)</f>
        <v>0.87619047619047619</v>
      </c>
      <c r="D50" s="6">
        <f>D44/(D44+D45)</f>
        <v>0.8728070175438597</v>
      </c>
      <c r="E50" s="6">
        <f t="shared" si="3"/>
        <v>-3.861556064073166E-3</v>
      </c>
    </row>
    <row r="51" spans="2:5" ht="20.100000000000001" customHeight="1" thickBot="1" x14ac:dyDescent="0.25">
      <c r="B51" s="4" t="s">
        <v>37</v>
      </c>
      <c r="C51" s="6">
        <f>C47/(C46+C47)</f>
        <v>0.96856287425149701</v>
      </c>
      <c r="D51" s="6">
        <f t="shared" ref="D51" si="4">D47/(D46+D47)</f>
        <v>0.96979332273449925</v>
      </c>
      <c r="E51" s="6">
        <f t="shared" si="3"/>
        <v>1.2703857598848521E-3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210</v>
      </c>
      <c r="D58" s="5">
        <v>228</v>
      </c>
      <c r="E58" s="6">
        <f>IF(C58&gt;0,(D58-C58)/C58,"-")</f>
        <v>8.5714285714285715E-2</v>
      </c>
    </row>
    <row r="59" spans="2:5" ht="20.100000000000001" customHeight="1" thickBot="1" x14ac:dyDescent="0.25">
      <c r="B59" s="4" t="s">
        <v>41</v>
      </c>
      <c r="C59" s="5">
        <v>154</v>
      </c>
      <c r="D59" s="5">
        <v>164</v>
      </c>
      <c r="E59" s="6">
        <f t="shared" ref="E59:E63" si="5">IF(C59&gt;0,(D59-C59)/C59,"-")</f>
        <v>6.4935064935064929E-2</v>
      </c>
    </row>
    <row r="60" spans="2:5" ht="20.100000000000001" customHeight="1" thickBot="1" x14ac:dyDescent="0.25">
      <c r="B60" s="4" t="s">
        <v>42</v>
      </c>
      <c r="C60" s="5">
        <v>30</v>
      </c>
      <c r="D60" s="5">
        <v>35</v>
      </c>
      <c r="E60" s="6">
        <f t="shared" si="5"/>
        <v>0.16666666666666666</v>
      </c>
    </row>
    <row r="61" spans="2:5" ht="20.100000000000001" customHeight="1" collapsed="1" thickBot="1" x14ac:dyDescent="0.25">
      <c r="B61" s="4" t="s">
        <v>98</v>
      </c>
      <c r="C61" s="6">
        <f>(C59+C60)/C58</f>
        <v>0.87619047619047619</v>
      </c>
      <c r="D61" s="6">
        <f>(D59+D60)/D58</f>
        <v>0.8728070175438597</v>
      </c>
      <c r="E61" s="6">
        <f t="shared" si="5"/>
        <v>-3.861556064073166E-3</v>
      </c>
    </row>
    <row r="62" spans="2:5" ht="20.100000000000001" customHeight="1" thickBot="1" x14ac:dyDescent="0.25">
      <c r="B62" s="4" t="s">
        <v>39</v>
      </c>
      <c r="C62" s="6">
        <v>0.875</v>
      </c>
      <c r="D62" s="6">
        <v>0.87700534759358284</v>
      </c>
      <c r="E62" s="6">
        <f t="shared" si="5"/>
        <v>2.2918258212375315E-3</v>
      </c>
    </row>
    <row r="63" spans="2:5" ht="20.100000000000001" customHeight="1" thickBot="1" x14ac:dyDescent="0.25">
      <c r="B63" s="4" t="s">
        <v>40</v>
      </c>
      <c r="C63" s="6">
        <v>0.88235294117647056</v>
      </c>
      <c r="D63" s="6">
        <v>0.85365853658536583</v>
      </c>
      <c r="E63" s="6">
        <f t="shared" si="5"/>
        <v>-3.2520325203252022E-2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1837</v>
      </c>
      <c r="D70" s="5">
        <v>1927</v>
      </c>
      <c r="E70" s="6">
        <f>IF(C70&gt;0,(D70-C70)/C70,"-")</f>
        <v>4.8992923244420249E-2</v>
      </c>
    </row>
    <row r="71" spans="2:5" ht="20.100000000000001" customHeight="1" thickBot="1" x14ac:dyDescent="0.25">
      <c r="B71" s="4" t="s">
        <v>45</v>
      </c>
      <c r="C71" s="5">
        <v>448</v>
      </c>
      <c r="D71" s="5">
        <v>540</v>
      </c>
      <c r="E71" s="6">
        <f t="shared" ref="E71:E77" si="6">IF(C71&gt;0,(D71-C71)/C71,"-")</f>
        <v>0.20535714285714285</v>
      </c>
    </row>
    <row r="72" spans="2:5" ht="20.100000000000001" customHeight="1" thickBot="1" x14ac:dyDescent="0.25">
      <c r="B72" s="4" t="s">
        <v>43</v>
      </c>
      <c r="C72" s="5">
        <v>3</v>
      </c>
      <c r="D72" s="5">
        <v>3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990</v>
      </c>
      <c r="D73" s="5">
        <v>959</v>
      </c>
      <c r="E73" s="6">
        <f t="shared" si="6"/>
        <v>-3.1313131313131314E-2</v>
      </c>
    </row>
    <row r="74" spans="2:5" ht="20.100000000000001" customHeight="1" thickBot="1" x14ac:dyDescent="0.25">
      <c r="B74" s="4" t="s">
        <v>47</v>
      </c>
      <c r="C74" s="5">
        <v>333</v>
      </c>
      <c r="D74" s="5">
        <v>343</v>
      </c>
      <c r="E74" s="6">
        <f t="shared" si="6"/>
        <v>3.003003003003003E-2</v>
      </c>
    </row>
    <row r="75" spans="2:5" ht="20.100000000000001" customHeight="1" thickBot="1" x14ac:dyDescent="0.25">
      <c r="B75" s="4" t="s">
        <v>48</v>
      </c>
      <c r="C75" s="5">
        <v>61</v>
      </c>
      <c r="D75" s="5">
        <v>80</v>
      </c>
      <c r="E75" s="6">
        <f t="shared" si="6"/>
        <v>0.31147540983606559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2</v>
      </c>
      <c r="D77" s="5">
        <v>2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161</v>
      </c>
      <c r="D90" s="5">
        <v>140</v>
      </c>
      <c r="E90" s="6">
        <f>IF(C90&gt;0,(D90-C90)/C90,"-")</f>
        <v>-0.13043478260869565</v>
      </c>
    </row>
    <row r="91" spans="2:5" ht="29.25" thickBot="1" x14ac:dyDescent="0.25">
      <c r="B91" s="4" t="s">
        <v>52</v>
      </c>
      <c r="C91" s="5">
        <v>114</v>
      </c>
      <c r="D91" s="5">
        <v>114</v>
      </c>
      <c r="E91" s="6">
        <f t="shared" ref="E91:E93" si="7">IF(C91&gt;0,(D91-C91)/C91,"-")</f>
        <v>0</v>
      </c>
    </row>
    <row r="92" spans="2:5" ht="29.25" customHeight="1" thickBot="1" x14ac:dyDescent="0.25">
      <c r="B92" s="4" t="s">
        <v>53</v>
      </c>
      <c r="C92" s="5">
        <v>72</v>
      </c>
      <c r="D92" s="5">
        <v>89</v>
      </c>
      <c r="E92" s="6">
        <f t="shared" si="7"/>
        <v>0.2361111111111111</v>
      </c>
    </row>
    <row r="93" spans="2:5" ht="29.25" customHeight="1" thickBot="1" x14ac:dyDescent="0.25">
      <c r="B93" s="4" t="s">
        <v>54</v>
      </c>
      <c r="C93" s="6">
        <f>(C90+C91)/(C90+C91+C92)</f>
        <v>0.79250720461095103</v>
      </c>
      <c r="D93" s="6">
        <f>(D90+D91)/(D90+D91+D92)</f>
        <v>0.74052478134110788</v>
      </c>
      <c r="E93" s="6">
        <f t="shared" si="7"/>
        <v>-6.5592366816856623E-2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351</v>
      </c>
      <c r="D100" s="5">
        <v>343</v>
      </c>
      <c r="E100" s="6">
        <f>IF(C100&gt;0,(D100-C100)/C100,"-")</f>
        <v>-2.2792022792022793E-2</v>
      </c>
    </row>
    <row r="101" spans="2:5" ht="20.100000000000001" customHeight="1" thickBot="1" x14ac:dyDescent="0.25">
      <c r="B101" s="4" t="s">
        <v>41</v>
      </c>
      <c r="C101" s="5">
        <v>247</v>
      </c>
      <c r="D101" s="5">
        <v>215</v>
      </c>
      <c r="E101" s="6">
        <f t="shared" ref="E101:E105" si="8">IF(C101&gt;0,(D101-C101)/C101,"-")</f>
        <v>-0.12955465587044535</v>
      </c>
    </row>
    <row r="102" spans="2:5" ht="20.100000000000001" customHeight="1" thickBot="1" x14ac:dyDescent="0.25">
      <c r="B102" s="4" t="s">
        <v>42</v>
      </c>
      <c r="C102" s="5">
        <v>30</v>
      </c>
      <c r="D102" s="5">
        <v>39</v>
      </c>
      <c r="E102" s="6">
        <f t="shared" si="8"/>
        <v>0.3</v>
      </c>
    </row>
    <row r="103" spans="2:5" ht="20.100000000000001" customHeight="1" thickBot="1" x14ac:dyDescent="0.25">
      <c r="B103" s="4" t="s">
        <v>98</v>
      </c>
      <c r="C103" s="6">
        <f>(C101+C102)/C100</f>
        <v>0.78917378917378922</v>
      </c>
      <c r="D103" s="6">
        <f>(D101+D102)/D100</f>
        <v>0.74052478134110788</v>
      </c>
      <c r="E103" s="6">
        <f t="shared" si="8"/>
        <v>-6.1645493679679232E-2</v>
      </c>
    </row>
    <row r="104" spans="2:5" ht="20.100000000000001" customHeight="1" thickBot="1" x14ac:dyDescent="0.25">
      <c r="B104" s="4" t="s">
        <v>39</v>
      </c>
      <c r="C104" s="6">
        <v>0.78913738019169333</v>
      </c>
      <c r="D104" s="6">
        <v>0.73883161512027495</v>
      </c>
      <c r="E104" s="6">
        <f t="shared" si="8"/>
        <v>-6.3747791365805467E-2</v>
      </c>
    </row>
    <row r="105" spans="2:5" ht="20.100000000000001" customHeight="1" thickBot="1" x14ac:dyDescent="0.25">
      <c r="B105" s="4" t="s">
        <v>40</v>
      </c>
      <c r="C105" s="6">
        <v>0.78947368421052633</v>
      </c>
      <c r="D105" s="6">
        <v>0.75</v>
      </c>
      <c r="E105" s="6">
        <f t="shared" si="8"/>
        <v>-5.0000000000000017E-2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370</v>
      </c>
      <c r="D112" s="5">
        <v>343</v>
      </c>
      <c r="E112" s="6">
        <f>IF(C112&gt;0,(D112-C112)/C112,"-")</f>
        <v>-7.2972972972972977E-2</v>
      </c>
    </row>
    <row r="113" spans="2:14" ht="15" thickBot="1" x14ac:dyDescent="0.25">
      <c r="B113" s="4" t="s">
        <v>56</v>
      </c>
      <c r="C113" s="5">
        <v>268</v>
      </c>
      <c r="D113" s="5">
        <v>229</v>
      </c>
      <c r="E113" s="6">
        <f t="shared" ref="E113:E114" si="9">IF(C113&gt;0,(D113-C113)/C113,"-")</f>
        <v>-0.1455223880597015</v>
      </c>
    </row>
    <row r="114" spans="2:14" ht="15" thickBot="1" x14ac:dyDescent="0.25">
      <c r="B114" s="4" t="s">
        <v>57</v>
      </c>
      <c r="C114" s="5">
        <v>102</v>
      </c>
      <c r="D114" s="5">
        <v>114</v>
      </c>
      <c r="E114" s="6">
        <f t="shared" si="9"/>
        <v>0.11764705882352941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0</v>
      </c>
      <c r="E128" s="10">
        <v>0</v>
      </c>
      <c r="F128" s="10">
        <v>3</v>
      </c>
      <c r="G128" s="10">
        <v>1</v>
      </c>
      <c r="H128" s="10">
        <v>1</v>
      </c>
      <c r="I128" s="10">
        <v>0</v>
      </c>
      <c r="J128" s="10">
        <v>2</v>
      </c>
      <c r="K128" s="6">
        <f>IF(C128=0,"-",(G128-C128)/C128)</f>
        <v>-0.66666666666666663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-0.33333333333333331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1</v>
      </c>
      <c r="H129" s="10">
        <v>0</v>
      </c>
      <c r="I129" s="10">
        <v>0</v>
      </c>
      <c r="J129" s="10">
        <v>1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3</v>
      </c>
      <c r="D133" s="10">
        <v>0</v>
      </c>
      <c r="E133" s="10">
        <v>0</v>
      </c>
      <c r="F133" s="10">
        <v>3</v>
      </c>
      <c r="G133" s="10">
        <v>2</v>
      </c>
      <c r="H133" s="10">
        <v>1</v>
      </c>
      <c r="I133" s="10">
        <v>0</v>
      </c>
      <c r="J133" s="10">
        <v>3</v>
      </c>
      <c r="K133" s="6">
        <f t="shared" si="11"/>
        <v>-0.33333333333333331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0.5</v>
      </c>
      <c r="H134" s="6">
        <f t="shared" si="12"/>
        <v>1</v>
      </c>
      <c r="I134" s="6" t="str">
        <f t="shared" si="12"/>
        <v>-</v>
      </c>
      <c r="J134" s="6">
        <f t="shared" si="12"/>
        <v>0.66666666666666663</v>
      </c>
      <c r="K134" s="6">
        <f>IF(OR(C134="-",G134="-"),"-",(G134-C134)/C134)</f>
        <v>-0.5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-0.33333333333333337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0</v>
      </c>
      <c r="F143" s="10">
        <v>7</v>
      </c>
      <c r="G143" s="10">
        <v>12</v>
      </c>
      <c r="H143" s="10">
        <v>0</v>
      </c>
      <c r="I143" s="10">
        <v>2</v>
      </c>
      <c r="J143" s="10">
        <v>14</v>
      </c>
      <c r="K143" s="6">
        <f>IF(C143=0,"-",(G143-C143)/C143)</f>
        <v>0.7142857142857143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2</v>
      </c>
      <c r="H144" s="10">
        <v>0</v>
      </c>
      <c r="I144" s="10">
        <v>0</v>
      </c>
      <c r="J144" s="10">
        <v>2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55</v>
      </c>
      <c r="D145" s="10">
        <v>0</v>
      </c>
      <c r="E145" s="10">
        <v>5</v>
      </c>
      <c r="F145" s="10">
        <v>60</v>
      </c>
      <c r="G145" s="10">
        <v>46</v>
      </c>
      <c r="H145" s="10">
        <v>0</v>
      </c>
      <c r="I145" s="10">
        <v>3</v>
      </c>
      <c r="J145" s="10">
        <v>49</v>
      </c>
      <c r="K145" s="6">
        <f t="shared" si="16"/>
        <v>-0.16363636363636364</v>
      </c>
      <c r="L145" s="6" t="str">
        <f t="shared" si="15"/>
        <v>-</v>
      </c>
      <c r="M145" s="6">
        <f t="shared" si="15"/>
        <v>-0.4</v>
      </c>
      <c r="N145" s="6">
        <f t="shared" si="15"/>
        <v>-0.18333333333333332</v>
      </c>
    </row>
    <row r="146" spans="2:14" ht="15" thickBot="1" x14ac:dyDescent="0.25">
      <c r="B146" s="4" t="s">
        <v>74</v>
      </c>
      <c r="C146" s="10">
        <v>10</v>
      </c>
      <c r="D146" s="10">
        <v>0</v>
      </c>
      <c r="E146" s="10">
        <v>2</v>
      </c>
      <c r="F146" s="10">
        <v>12</v>
      </c>
      <c r="G146" s="10">
        <v>7</v>
      </c>
      <c r="H146" s="10">
        <v>0</v>
      </c>
      <c r="I146" s="10">
        <v>2</v>
      </c>
      <c r="J146" s="10">
        <v>9</v>
      </c>
      <c r="K146" s="6">
        <f t="shared" si="16"/>
        <v>-0.3</v>
      </c>
      <c r="L146" s="6" t="str">
        <f t="shared" si="15"/>
        <v>-</v>
      </c>
      <c r="M146" s="6">
        <f t="shared" si="15"/>
        <v>0</v>
      </c>
      <c r="N146" s="6">
        <f t="shared" si="15"/>
        <v>-0.25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72</v>
      </c>
      <c r="D148" s="10">
        <v>0</v>
      </c>
      <c r="E148" s="10">
        <v>7</v>
      </c>
      <c r="F148" s="10">
        <v>79</v>
      </c>
      <c r="G148" s="10">
        <v>67</v>
      </c>
      <c r="H148" s="10">
        <v>0</v>
      </c>
      <c r="I148" s="10">
        <v>7</v>
      </c>
      <c r="J148" s="10">
        <v>74</v>
      </c>
      <c r="K148" s="6">
        <f t="shared" ref="K148" si="17">IF(C148=0,"-",(G148-C148)/C148)</f>
        <v>-6.9444444444444448E-2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-6.3291139240506333E-2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0.11290322580645161</v>
      </c>
      <c r="D149" s="6" t="str">
        <f t="shared" si="21"/>
        <v>-</v>
      </c>
      <c r="E149" s="6" t="str">
        <f t="shared" si="21"/>
        <v>-</v>
      </c>
      <c r="F149" s="6">
        <f t="shared" si="21"/>
        <v>0.1044776119402985</v>
      </c>
      <c r="G149" s="6">
        <f t="shared" si="21"/>
        <v>0.20689655172413793</v>
      </c>
      <c r="H149" s="6" t="str">
        <f t="shared" si="21"/>
        <v>-</v>
      </c>
      <c r="I149" s="6">
        <f t="shared" si="21"/>
        <v>0.4</v>
      </c>
      <c r="J149" s="6">
        <f t="shared" si="21"/>
        <v>0.22222222222222221</v>
      </c>
      <c r="K149" s="6">
        <f>IF(OR(C149="-",G149="-"),"-",(G149-C149)/C149)</f>
        <v>0.83251231527093594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1.126984126984127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0.22222222222222221</v>
      </c>
      <c r="H150" s="6" t="str">
        <f t="shared" si="21"/>
        <v>-</v>
      </c>
      <c r="I150" s="6" t="str">
        <f t="shared" si="21"/>
        <v>-</v>
      </c>
      <c r="J150" s="6">
        <f t="shared" si="21"/>
        <v>0.18181818181818182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63</v>
      </c>
      <c r="D157" s="19">
        <v>50</v>
      </c>
      <c r="E157" s="18">
        <f>IF(C157=0,"-",(D157-C157)/C157)</f>
        <v>-0.20634920634920634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</v>
      </c>
      <c r="D158" s="19">
        <v>17</v>
      </c>
      <c r="E158" s="18">
        <f t="shared" ref="E158:E159" si="23">IF(C158=0,"-",(D158-C158)/C158)</f>
        <v>1.125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0.88732394366197187</v>
      </c>
      <c r="D160" s="18">
        <f>IF(D157=0,"-",D157/(D157+D158+D159))</f>
        <v>0.74626865671641796</v>
      </c>
      <c r="E160" s="18">
        <f>IF(OR(C160="-",D160="-"),"-",(D160-C160)/C160)</f>
        <v>-0.1589670694148306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3</v>
      </c>
      <c r="E166" s="6">
        <f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1</v>
      </c>
      <c r="E167" s="6">
        <f t="shared" ref="E167:E168" si="24">IF(C167=0,"-",(D167-C167)/C167)</f>
        <v>-0.66666666666666663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1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0.66666666666666663</v>
      </c>
      <c r="E169" s="6">
        <f t="shared" ref="E169:E171" si="25">IF(OR(C169="-",D169="-"),"-",(D169-C169)/C169)</f>
        <v>-0.33333333333333337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0.5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4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2</v>
      </c>
      <c r="D179" s="5">
        <v>4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76</v>
      </c>
      <c r="D182" s="5">
        <v>73</v>
      </c>
      <c r="E182" s="6">
        <f t="shared" si="26"/>
        <v>-3.9473684210526314E-2</v>
      </c>
      <c r="H182" s="13"/>
    </row>
    <row r="183" spans="2:8" ht="15" thickBot="1" x14ac:dyDescent="0.25">
      <c r="B183" s="4" t="s">
        <v>47</v>
      </c>
      <c r="C183" s="5">
        <v>64</v>
      </c>
      <c r="D183" s="5">
        <v>70</v>
      </c>
      <c r="E183" s="6">
        <f t="shared" si="26"/>
        <v>9.375E-2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12</v>
      </c>
      <c r="D185" s="5">
        <v>3</v>
      </c>
      <c r="E185" s="6">
        <f t="shared" si="26"/>
        <v>-0.75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3</v>
      </c>
      <c r="E197" s="6">
        <f t="shared" ref="E197:E200" si="27">IF(C197=0,"-",(D197-C197)/C197)</f>
        <v>0.5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2</v>
      </c>
      <c r="D199" s="5">
        <v>3</v>
      </c>
      <c r="E199" s="6">
        <f t="shared" si="27"/>
        <v>0.5</v>
      </c>
    </row>
    <row r="200" spans="2:5" ht="15" thickBot="1" x14ac:dyDescent="0.25">
      <c r="B200" s="4" t="s">
        <v>85</v>
      </c>
      <c r="C200" s="5">
        <v>2</v>
      </c>
      <c r="D200" s="5">
        <v>3</v>
      </c>
      <c r="E200" s="6">
        <f t="shared" si="27"/>
        <v>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3</v>
      </c>
      <c r="E208" s="6">
        <f t="shared" si="28"/>
        <v>0.5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3</v>
      </c>
      <c r="E209" s="6">
        <f t="shared" si="28"/>
        <v>0.5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5</v>
      </c>
      <c r="D221" s="5">
        <v>4</v>
      </c>
      <c r="E221" s="6">
        <f t="shared" ref="E221:E223" si="30">IF(C221=0,"-",(D221-C221)/C221)</f>
        <v>-0.2</v>
      </c>
    </row>
    <row r="222" spans="2:5" ht="15" thickBot="1" x14ac:dyDescent="0.25">
      <c r="B222" s="16" t="s">
        <v>92</v>
      </c>
      <c r="C222" s="5">
        <v>3</v>
      </c>
      <c r="D222" s="5">
        <v>3</v>
      </c>
      <c r="E222" s="6">
        <f t="shared" si="30"/>
        <v>0</v>
      </c>
    </row>
    <row r="223" spans="2:5" ht="15" thickBot="1" x14ac:dyDescent="0.25">
      <c r="B223" s="16" t="s">
        <v>93</v>
      </c>
      <c r="C223" s="5">
        <v>13</v>
      </c>
      <c r="D223" s="5">
        <v>15</v>
      </c>
      <c r="E223" s="6">
        <f t="shared" si="30"/>
        <v>0.15384615384615385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6406</v>
      </c>
      <c r="D14" s="5">
        <v>6456</v>
      </c>
      <c r="E14" s="6">
        <f>IF(C14&gt;0,(D14-C14)/C14)</f>
        <v>7.8051826412738057E-3</v>
      </c>
    </row>
    <row r="15" spans="1:5" ht="20.100000000000001" customHeight="1" thickBot="1" x14ac:dyDescent="0.25">
      <c r="B15" s="4" t="s">
        <v>17</v>
      </c>
      <c r="C15" s="5">
        <v>6246</v>
      </c>
      <c r="D15" s="5">
        <v>5987</v>
      </c>
      <c r="E15" s="6">
        <f t="shared" ref="E15:E25" si="0">IF(C15&gt;0,(D15-C15)/C15)</f>
        <v>-4.1466538584694207E-2</v>
      </c>
    </row>
    <row r="16" spans="1:5" ht="20.100000000000001" customHeight="1" thickBot="1" x14ac:dyDescent="0.25">
      <c r="B16" s="4" t="s">
        <v>18</v>
      </c>
      <c r="C16" s="5">
        <v>3486</v>
      </c>
      <c r="D16" s="5">
        <v>3310</v>
      </c>
      <c r="E16" s="6">
        <f t="shared" si="0"/>
        <v>-5.0487664945496273E-2</v>
      </c>
    </row>
    <row r="17" spans="2:5" ht="20.100000000000001" customHeight="1" thickBot="1" x14ac:dyDescent="0.25">
      <c r="B17" s="4" t="s">
        <v>19</v>
      </c>
      <c r="C17" s="5">
        <v>2760</v>
      </c>
      <c r="D17" s="5">
        <v>2677</v>
      </c>
      <c r="E17" s="6">
        <f t="shared" si="0"/>
        <v>-3.0072463768115943E-2</v>
      </c>
    </row>
    <row r="18" spans="2:5" ht="20.100000000000001" customHeight="1" thickBot="1" x14ac:dyDescent="0.25">
      <c r="B18" s="4" t="s">
        <v>100</v>
      </c>
      <c r="C18" s="5">
        <v>7</v>
      </c>
      <c r="D18" s="5">
        <v>2</v>
      </c>
      <c r="E18" s="6">
        <f>IF(C18=0,"-",(D18-C18)/C18)</f>
        <v>-0.7142857142857143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4</v>
      </c>
      <c r="E19" s="6">
        <f>IF(C19=0,"-",(D19-C19)/C19)</f>
        <v>1</v>
      </c>
    </row>
    <row r="20" spans="2:5" ht="20.100000000000001" customHeight="1" thickBot="1" x14ac:dyDescent="0.25">
      <c r="B20" s="4" t="s">
        <v>20</v>
      </c>
      <c r="C20" s="6">
        <f>C17/C15</f>
        <v>0.44188280499519694</v>
      </c>
      <c r="D20" s="6">
        <f>D17/D15</f>
        <v>0.44713546016368799</v>
      </c>
      <c r="E20" s="6">
        <f t="shared" si="0"/>
        <v>1.1886987022606918E-2</v>
      </c>
    </row>
    <row r="21" spans="2:5" ht="30" customHeight="1" thickBot="1" x14ac:dyDescent="0.25">
      <c r="B21" s="4" t="s">
        <v>23</v>
      </c>
      <c r="C21" s="5">
        <v>774</v>
      </c>
      <c r="D21" s="5">
        <v>810</v>
      </c>
      <c r="E21" s="6">
        <f t="shared" si="0"/>
        <v>4.6511627906976744E-2</v>
      </c>
    </row>
    <row r="22" spans="2:5" ht="20.100000000000001" customHeight="1" thickBot="1" x14ac:dyDescent="0.25">
      <c r="B22" s="4" t="s">
        <v>24</v>
      </c>
      <c r="C22" s="5">
        <v>387</v>
      </c>
      <c r="D22" s="5">
        <v>398</v>
      </c>
      <c r="E22" s="6">
        <f t="shared" si="0"/>
        <v>2.8423772609819122E-2</v>
      </c>
    </row>
    <row r="23" spans="2:5" ht="20.100000000000001" customHeight="1" thickBot="1" x14ac:dyDescent="0.25">
      <c r="B23" s="4" t="s">
        <v>25</v>
      </c>
      <c r="C23" s="5">
        <v>387</v>
      </c>
      <c r="D23" s="5">
        <v>412</v>
      </c>
      <c r="E23" s="6">
        <f t="shared" si="0"/>
        <v>6.4599483204134361E-2</v>
      </c>
    </row>
    <row r="24" spans="2:5" ht="20.100000000000001" customHeight="1" thickBot="1" x14ac:dyDescent="0.25">
      <c r="B24" s="4" t="s">
        <v>21</v>
      </c>
      <c r="C24" s="6">
        <f>C23/C21</f>
        <v>0.5</v>
      </c>
      <c r="D24" s="6">
        <f t="shared" ref="D24" si="1">D23/D21</f>
        <v>0.50864197530864197</v>
      </c>
      <c r="E24" s="6">
        <f t="shared" si="0"/>
        <v>1.7283950617283939E-2</v>
      </c>
    </row>
    <row r="25" spans="2:5" ht="20.100000000000001" customHeight="1" thickBot="1" x14ac:dyDescent="0.25">
      <c r="B25" s="7" t="s">
        <v>26</v>
      </c>
      <c r="C25" s="6">
        <v>0.1774340076734669</v>
      </c>
      <c r="D25" s="6">
        <v>0.17021971051560905</v>
      </c>
      <c r="E25" s="6">
        <f t="shared" si="0"/>
        <v>-4.0659044184665941E-2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1390</v>
      </c>
      <c r="D34" s="5">
        <v>1375</v>
      </c>
      <c r="E34" s="6">
        <f>IF(C34&gt;0,(D34-C34)/C34,"-")</f>
        <v>-1.0791366906474821E-2</v>
      </c>
    </row>
    <row r="35" spans="2:5" ht="20.100000000000001" customHeight="1" thickBot="1" x14ac:dyDescent="0.25">
      <c r="B35" s="4" t="s">
        <v>29</v>
      </c>
      <c r="C35" s="5">
        <v>2</v>
      </c>
      <c r="D35" s="5">
        <v>1</v>
      </c>
      <c r="E35" s="6">
        <f t="shared" ref="E35:E37" si="2">IF(C35&gt;0,(D35-C35)/C35,"-")</f>
        <v>-0.5</v>
      </c>
    </row>
    <row r="36" spans="2:5" ht="20.100000000000001" customHeight="1" thickBot="1" x14ac:dyDescent="0.25">
      <c r="B36" s="4" t="s">
        <v>28</v>
      </c>
      <c r="C36" s="5">
        <v>703</v>
      </c>
      <c r="D36" s="5">
        <v>673</v>
      </c>
      <c r="E36" s="6">
        <f t="shared" si="2"/>
        <v>-4.2674253200568987E-2</v>
      </c>
    </row>
    <row r="37" spans="2:5" ht="20.100000000000001" customHeight="1" thickBot="1" x14ac:dyDescent="0.25">
      <c r="B37" s="4" t="s">
        <v>30</v>
      </c>
      <c r="C37" s="5">
        <v>685</v>
      </c>
      <c r="D37" s="5">
        <v>701</v>
      </c>
      <c r="E37" s="6">
        <f t="shared" si="2"/>
        <v>2.3357664233576641E-2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211</v>
      </c>
      <c r="D44" s="5">
        <v>248</v>
      </c>
      <c r="E44" s="6">
        <f>IF(C44&gt;0,(D44-C44)/C44,"-")</f>
        <v>0.17535545023696683</v>
      </c>
    </row>
    <row r="45" spans="2:5" ht="20.100000000000001" customHeight="1" thickBot="1" x14ac:dyDescent="0.25">
      <c r="B45" s="4" t="s">
        <v>34</v>
      </c>
      <c r="C45" s="5">
        <v>76</v>
      </c>
      <c r="D45" s="5">
        <v>59</v>
      </c>
      <c r="E45" s="6">
        <f t="shared" ref="E45:E51" si="3">IF(C45&gt;0,(D45-C45)/C45,"-")</f>
        <v>-0.22368421052631579</v>
      </c>
    </row>
    <row r="46" spans="2:5" ht="20.100000000000001" customHeight="1" thickBot="1" x14ac:dyDescent="0.25">
      <c r="B46" s="4" t="s">
        <v>31</v>
      </c>
      <c r="C46" s="5">
        <v>99</v>
      </c>
      <c r="D46" s="5">
        <v>83</v>
      </c>
      <c r="E46" s="6">
        <f t="shared" si="3"/>
        <v>-0.16161616161616163</v>
      </c>
    </row>
    <row r="47" spans="2:5" ht="20.100000000000001" customHeight="1" thickBot="1" x14ac:dyDescent="0.25">
      <c r="B47" s="4" t="s">
        <v>32</v>
      </c>
      <c r="C47" s="5">
        <v>2692</v>
      </c>
      <c r="D47" s="5">
        <v>2958</v>
      </c>
      <c r="E47" s="6">
        <f t="shared" si="3"/>
        <v>9.8811292719167901E-2</v>
      </c>
    </row>
    <row r="48" spans="2:5" ht="20.100000000000001" customHeight="1" thickBot="1" x14ac:dyDescent="0.25">
      <c r="B48" s="4" t="s">
        <v>35</v>
      </c>
      <c r="C48" s="5">
        <v>1390</v>
      </c>
      <c r="D48" s="5">
        <v>1311</v>
      </c>
      <c r="E48" s="6">
        <f t="shared" si="3"/>
        <v>-5.6834532374100723E-2</v>
      </c>
    </row>
    <row r="49" spans="2:5" ht="20.100000000000001" customHeight="1" thickBot="1" x14ac:dyDescent="0.25">
      <c r="B49" s="4" t="s">
        <v>67</v>
      </c>
      <c r="C49" s="5">
        <v>1605</v>
      </c>
      <c r="D49" s="5">
        <v>1447</v>
      </c>
      <c r="E49" s="6">
        <f t="shared" si="3"/>
        <v>-9.8442367601246111E-2</v>
      </c>
    </row>
    <row r="50" spans="2:5" ht="20.100000000000001" customHeight="1" collapsed="1" thickBot="1" x14ac:dyDescent="0.25">
      <c r="B50" s="4" t="s">
        <v>36</v>
      </c>
      <c r="C50" s="6">
        <f>C44/(C44+C45)</f>
        <v>0.73519163763066198</v>
      </c>
      <c r="D50" s="6">
        <f>D44/(D44+D45)</f>
        <v>0.80781758957654726</v>
      </c>
      <c r="E50" s="6">
        <f t="shared" si="3"/>
        <v>9.8785062599379511E-2</v>
      </c>
    </row>
    <row r="51" spans="2:5" ht="20.100000000000001" customHeight="1" thickBot="1" x14ac:dyDescent="0.25">
      <c r="B51" s="4" t="s">
        <v>37</v>
      </c>
      <c r="C51" s="6">
        <f>C47/(C46+C47)</f>
        <v>0.96452884270870654</v>
      </c>
      <c r="D51" s="6">
        <f t="shared" ref="D51" si="4">D47/(D46+D47)</f>
        <v>0.97270634659651434</v>
      </c>
      <c r="E51" s="6">
        <f t="shared" si="3"/>
        <v>8.4782367573817147E-3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288</v>
      </c>
      <c r="D58" s="5">
        <v>309</v>
      </c>
      <c r="E58" s="6">
        <f>IF(C58&gt;0,(D58-C58)/C58,"-")</f>
        <v>7.2916666666666671E-2</v>
      </c>
    </row>
    <row r="59" spans="2:5" ht="20.100000000000001" customHeight="1" thickBot="1" x14ac:dyDescent="0.25">
      <c r="B59" s="4" t="s">
        <v>41</v>
      </c>
      <c r="C59" s="5">
        <v>128</v>
      </c>
      <c r="D59" s="5">
        <v>160</v>
      </c>
      <c r="E59" s="6">
        <f t="shared" ref="E59:E63" si="5">IF(C59&gt;0,(D59-C59)/C59,"-")</f>
        <v>0.25</v>
      </c>
    </row>
    <row r="60" spans="2:5" ht="20.100000000000001" customHeight="1" thickBot="1" x14ac:dyDescent="0.25">
      <c r="B60" s="4" t="s">
        <v>42</v>
      </c>
      <c r="C60" s="5">
        <v>83</v>
      </c>
      <c r="D60" s="5">
        <v>89</v>
      </c>
      <c r="E60" s="6">
        <f t="shared" si="5"/>
        <v>7.2289156626506021E-2</v>
      </c>
    </row>
    <row r="61" spans="2:5" ht="20.100000000000001" customHeight="1" collapsed="1" thickBot="1" x14ac:dyDescent="0.25">
      <c r="B61" s="4" t="s">
        <v>98</v>
      </c>
      <c r="C61" s="6">
        <f>(C59+C60)/C58</f>
        <v>0.73263888888888884</v>
      </c>
      <c r="D61" s="6">
        <f>(D59+D60)/D58</f>
        <v>0.80582524271844658</v>
      </c>
      <c r="E61" s="6">
        <f t="shared" si="5"/>
        <v>9.9894170155984022E-2</v>
      </c>
    </row>
    <row r="62" spans="2:5" ht="20.100000000000001" customHeight="1" thickBot="1" x14ac:dyDescent="0.25">
      <c r="B62" s="4" t="s">
        <v>39</v>
      </c>
      <c r="C62" s="6">
        <v>0.69945355191256831</v>
      </c>
      <c r="D62" s="6">
        <v>0.79601990049751248</v>
      </c>
      <c r="E62" s="6">
        <f t="shared" si="5"/>
        <v>0.13805970149253738</v>
      </c>
    </row>
    <row r="63" spans="2:5" ht="20.100000000000001" customHeight="1" thickBot="1" x14ac:dyDescent="0.25">
      <c r="B63" s="4" t="s">
        <v>40</v>
      </c>
      <c r="C63" s="6">
        <v>0.79047619047619044</v>
      </c>
      <c r="D63" s="6">
        <v>0.82407407407407407</v>
      </c>
      <c r="E63" s="6">
        <f t="shared" si="5"/>
        <v>4.2503346720214226E-2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7549</v>
      </c>
      <c r="D70" s="5">
        <v>7655</v>
      </c>
      <c r="E70" s="6">
        <f>IF(C70&gt;0,(D70-C70)/C70,"-")</f>
        <v>1.404159491323354E-2</v>
      </c>
    </row>
    <row r="71" spans="2:5" ht="20.100000000000001" customHeight="1" thickBot="1" x14ac:dyDescent="0.25">
      <c r="B71" s="4" t="s">
        <v>45</v>
      </c>
      <c r="C71" s="5">
        <v>1776</v>
      </c>
      <c r="D71" s="5">
        <v>1702</v>
      </c>
      <c r="E71" s="6">
        <f t="shared" ref="E71:E77" si="6">IF(C71&gt;0,(D71-C71)/C71,"-")</f>
        <v>-4.1666666666666664E-2</v>
      </c>
    </row>
    <row r="72" spans="2:5" ht="20.100000000000001" customHeight="1" thickBot="1" x14ac:dyDescent="0.25">
      <c r="B72" s="4" t="s">
        <v>43</v>
      </c>
      <c r="C72" s="5">
        <v>15</v>
      </c>
      <c r="D72" s="5">
        <v>19</v>
      </c>
      <c r="E72" s="6">
        <f t="shared" si="6"/>
        <v>0.26666666666666666</v>
      </c>
    </row>
    <row r="73" spans="2:5" ht="20.100000000000001" customHeight="1" thickBot="1" x14ac:dyDescent="0.25">
      <c r="B73" s="4" t="s">
        <v>46</v>
      </c>
      <c r="C73" s="5">
        <v>4161</v>
      </c>
      <c r="D73" s="5">
        <v>4345</v>
      </c>
      <c r="E73" s="6">
        <f t="shared" si="6"/>
        <v>4.4220139389569812E-2</v>
      </c>
    </row>
    <row r="74" spans="2:5" ht="20.100000000000001" customHeight="1" thickBot="1" x14ac:dyDescent="0.25">
      <c r="B74" s="4" t="s">
        <v>47</v>
      </c>
      <c r="C74" s="5">
        <v>1444</v>
      </c>
      <c r="D74" s="5">
        <v>1494</v>
      </c>
      <c r="E74" s="6">
        <f t="shared" si="6"/>
        <v>3.4626038781163437E-2</v>
      </c>
    </row>
    <row r="75" spans="2:5" ht="20.100000000000001" customHeight="1" thickBot="1" x14ac:dyDescent="0.25">
      <c r="B75" s="4" t="s">
        <v>48</v>
      </c>
      <c r="C75" s="5">
        <v>152</v>
      </c>
      <c r="D75" s="5">
        <v>94</v>
      </c>
      <c r="E75" s="6">
        <f t="shared" si="6"/>
        <v>-0.38157894736842107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564</v>
      </c>
      <c r="D90" s="5">
        <v>627</v>
      </c>
      <c r="E90" s="6">
        <f>IF(C90&gt;0,(D90-C90)/C90,"-")</f>
        <v>0.11170212765957446</v>
      </c>
    </row>
    <row r="91" spans="2:5" ht="29.25" thickBot="1" x14ac:dyDescent="0.25">
      <c r="B91" s="4" t="s">
        <v>52</v>
      </c>
      <c r="C91" s="5">
        <v>370</v>
      </c>
      <c r="D91" s="5">
        <v>374</v>
      </c>
      <c r="E91" s="6">
        <f t="shared" ref="E91:E93" si="7">IF(C91&gt;0,(D91-C91)/C91,"-")</f>
        <v>1.0810810810810811E-2</v>
      </c>
    </row>
    <row r="92" spans="2:5" ht="29.25" customHeight="1" thickBot="1" x14ac:dyDescent="0.25">
      <c r="B92" s="4" t="s">
        <v>53</v>
      </c>
      <c r="C92" s="5">
        <v>431</v>
      </c>
      <c r="D92" s="5">
        <v>493</v>
      </c>
      <c r="E92" s="6">
        <f t="shared" si="7"/>
        <v>0.14385150812064965</v>
      </c>
    </row>
    <row r="93" spans="2:5" ht="29.25" customHeight="1" thickBot="1" x14ac:dyDescent="0.25">
      <c r="B93" s="4" t="s">
        <v>54</v>
      </c>
      <c r="C93" s="6">
        <f>(C90+C91)/(C90+C91+C92)</f>
        <v>0.68424908424908426</v>
      </c>
      <c r="D93" s="6">
        <f>(D90+D91)/(D90+D91+D92)</f>
        <v>0.67001338688085676</v>
      </c>
      <c r="E93" s="6">
        <f t="shared" si="7"/>
        <v>-2.0804846796178299E-2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1422</v>
      </c>
      <c r="D100" s="5">
        <v>1586</v>
      </c>
      <c r="E100" s="6">
        <f>IF(C100&gt;0,(D100-C100)/C100,"-")</f>
        <v>0.11533052039381153</v>
      </c>
    </row>
    <row r="101" spans="2:5" ht="20.100000000000001" customHeight="1" thickBot="1" x14ac:dyDescent="0.25">
      <c r="B101" s="4" t="s">
        <v>41</v>
      </c>
      <c r="C101" s="5">
        <v>543</v>
      </c>
      <c r="D101" s="5">
        <v>569</v>
      </c>
      <c r="E101" s="6">
        <f t="shared" ref="E101:E105" si="8">IF(C101&gt;0,(D101-C101)/C101,"-")</f>
        <v>4.7882136279926338E-2</v>
      </c>
    </row>
    <row r="102" spans="2:5" ht="20.100000000000001" customHeight="1" thickBot="1" x14ac:dyDescent="0.25">
      <c r="B102" s="4" t="s">
        <v>42</v>
      </c>
      <c r="C102" s="5">
        <v>407</v>
      </c>
      <c r="D102" s="5">
        <v>475</v>
      </c>
      <c r="E102" s="6">
        <f t="shared" si="8"/>
        <v>0.16707616707616707</v>
      </c>
    </row>
    <row r="103" spans="2:5" ht="20.100000000000001" customHeight="1" thickBot="1" x14ac:dyDescent="0.25">
      <c r="B103" s="4" t="s">
        <v>98</v>
      </c>
      <c r="C103" s="6">
        <f>(C101+C102)/C100</f>
        <v>0.66807313642756683</v>
      </c>
      <c r="D103" s="6">
        <f>(D101+D102)/D100</f>
        <v>0.6582597730138714</v>
      </c>
      <c r="E103" s="6">
        <f t="shared" si="8"/>
        <v>-1.4689055551868318E-2</v>
      </c>
    </row>
    <row r="104" spans="2:5" ht="20.100000000000001" customHeight="1" thickBot="1" x14ac:dyDescent="0.25">
      <c r="B104" s="4" t="s">
        <v>39</v>
      </c>
      <c r="C104" s="6">
        <v>0.68734177215189873</v>
      </c>
      <c r="D104" s="6">
        <v>0.64659090909090911</v>
      </c>
      <c r="E104" s="6">
        <f t="shared" si="8"/>
        <v>-5.9287627657793385E-2</v>
      </c>
    </row>
    <row r="105" spans="2:5" ht="20.100000000000001" customHeight="1" thickBot="1" x14ac:dyDescent="0.25">
      <c r="B105" s="4" t="s">
        <v>40</v>
      </c>
      <c r="C105" s="6">
        <v>0.64398734177215189</v>
      </c>
      <c r="D105" s="6">
        <v>0.67280453257790374</v>
      </c>
      <c r="E105" s="6">
        <f t="shared" si="8"/>
        <v>4.4748070243821048E-2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1353</v>
      </c>
      <c r="D112" s="5">
        <v>1206</v>
      </c>
      <c r="E112" s="6">
        <f>IF(C112&gt;0,(D112-C112)/C112,"-")</f>
        <v>-0.10864745011086474</v>
      </c>
    </row>
    <row r="113" spans="2:14" ht="15" thickBot="1" x14ac:dyDescent="0.25">
      <c r="B113" s="4" t="s">
        <v>56</v>
      </c>
      <c r="C113" s="5">
        <v>874</v>
      </c>
      <c r="D113" s="5">
        <v>801</v>
      </c>
      <c r="E113" s="6">
        <f t="shared" ref="E113:E114" si="9">IF(C113&gt;0,(D113-C113)/C113,"-")</f>
        <v>-8.3524027459954228E-2</v>
      </c>
    </row>
    <row r="114" spans="2:14" ht="15" thickBot="1" x14ac:dyDescent="0.25">
      <c r="B114" s="4" t="s">
        <v>57</v>
      </c>
      <c r="C114" s="5">
        <v>479</v>
      </c>
      <c r="D114" s="5">
        <v>405</v>
      </c>
      <c r="E114" s="6">
        <f t="shared" si="9"/>
        <v>-0.1544885177453027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9</v>
      </c>
      <c r="D128" s="10">
        <v>4</v>
      </c>
      <c r="E128" s="10">
        <v>3</v>
      </c>
      <c r="F128" s="10">
        <v>16</v>
      </c>
      <c r="G128" s="10">
        <v>11</v>
      </c>
      <c r="H128" s="10">
        <v>2</v>
      </c>
      <c r="I128" s="10">
        <v>1</v>
      </c>
      <c r="J128" s="10">
        <v>14</v>
      </c>
      <c r="K128" s="6">
        <f>IF(C128=0,"-",(G128-C128)/C128)</f>
        <v>0.22222222222222221</v>
      </c>
      <c r="L128" s="6">
        <f t="shared" ref="L128:N133" si="10">IF(D128=0,"-",(H128-D128)/D128)</f>
        <v>-0.5</v>
      </c>
      <c r="M128" s="6">
        <f t="shared" si="10"/>
        <v>-0.66666666666666663</v>
      </c>
      <c r="N128" s="6">
        <f t="shared" si="10"/>
        <v>-0.125</v>
      </c>
    </row>
    <row r="129" spans="2:14" ht="15" thickBot="1" x14ac:dyDescent="0.25">
      <c r="B129" s="4" t="s">
        <v>64</v>
      </c>
      <c r="C129" s="10">
        <v>6</v>
      </c>
      <c r="D129" s="10">
        <v>1</v>
      </c>
      <c r="E129" s="10">
        <v>0</v>
      </c>
      <c r="F129" s="10">
        <v>7</v>
      </c>
      <c r="G129" s="10">
        <v>8</v>
      </c>
      <c r="H129" s="10">
        <v>1</v>
      </c>
      <c r="I129" s="10">
        <v>0</v>
      </c>
      <c r="J129" s="10">
        <v>9</v>
      </c>
      <c r="K129" s="6">
        <f t="shared" ref="K129:K133" si="11">IF(C129=0,"-",(G129-C129)/C129)</f>
        <v>0.33333333333333331</v>
      </c>
      <c r="L129" s="6">
        <f t="shared" si="10"/>
        <v>0</v>
      </c>
      <c r="M129" s="6" t="str">
        <f t="shared" si="10"/>
        <v>-</v>
      </c>
      <c r="N129" s="6">
        <f t="shared" si="10"/>
        <v>0.2857142857142857</v>
      </c>
    </row>
    <row r="130" spans="2:14" ht="15" thickBot="1" x14ac:dyDescent="0.25">
      <c r="B130" s="4" t="s">
        <v>65</v>
      </c>
      <c r="C130" s="10">
        <v>2</v>
      </c>
      <c r="D130" s="10">
        <v>0</v>
      </c>
      <c r="E130" s="10">
        <v>0</v>
      </c>
      <c r="F130" s="10">
        <v>2</v>
      </c>
      <c r="G130" s="10">
        <v>0</v>
      </c>
      <c r="H130" s="10">
        <v>0</v>
      </c>
      <c r="I130" s="10">
        <v>0</v>
      </c>
      <c r="J130" s="10">
        <v>0</v>
      </c>
      <c r="K130" s="6">
        <f t="shared" si="11"/>
        <v>-1</v>
      </c>
      <c r="L130" s="6" t="str">
        <f t="shared" si="10"/>
        <v>-</v>
      </c>
      <c r="M130" s="6" t="str">
        <f t="shared" si="10"/>
        <v>-</v>
      </c>
      <c r="N130" s="6">
        <f t="shared" si="10"/>
        <v>-1</v>
      </c>
    </row>
    <row r="131" spans="2:14" ht="15" thickBot="1" x14ac:dyDescent="0.25">
      <c r="B131" s="7" t="s">
        <v>66</v>
      </c>
      <c r="C131" s="10">
        <v>2</v>
      </c>
      <c r="D131" s="10">
        <v>0</v>
      </c>
      <c r="E131" s="10">
        <v>0</v>
      </c>
      <c r="F131" s="10">
        <v>2</v>
      </c>
      <c r="G131" s="10">
        <v>1</v>
      </c>
      <c r="H131" s="10">
        <v>0</v>
      </c>
      <c r="I131" s="10">
        <v>0</v>
      </c>
      <c r="J131" s="10">
        <v>1</v>
      </c>
      <c r="K131" s="6">
        <f t="shared" si="11"/>
        <v>-0.5</v>
      </c>
      <c r="L131" s="6" t="str">
        <f t="shared" si="10"/>
        <v>-</v>
      </c>
      <c r="M131" s="6" t="str">
        <f t="shared" si="10"/>
        <v>-</v>
      </c>
      <c r="N131" s="6">
        <f t="shared" si="10"/>
        <v>-0.5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19</v>
      </c>
      <c r="D133" s="10">
        <v>5</v>
      </c>
      <c r="E133" s="10">
        <v>3</v>
      </c>
      <c r="F133" s="10">
        <v>27</v>
      </c>
      <c r="G133" s="10">
        <v>21</v>
      </c>
      <c r="H133" s="10">
        <v>3</v>
      </c>
      <c r="I133" s="10">
        <v>1</v>
      </c>
      <c r="J133" s="10">
        <v>25</v>
      </c>
      <c r="K133" s="6">
        <f t="shared" si="11"/>
        <v>0.10526315789473684</v>
      </c>
      <c r="L133" s="6">
        <f t="shared" si="10"/>
        <v>-0.4</v>
      </c>
      <c r="M133" s="6">
        <f t="shared" si="10"/>
        <v>-0.66666666666666663</v>
      </c>
      <c r="N133" s="6">
        <f t="shared" si="10"/>
        <v>-7.407407407407407E-2</v>
      </c>
    </row>
    <row r="134" spans="2:14" ht="15" thickBot="1" x14ac:dyDescent="0.25">
      <c r="B134" s="4" t="s">
        <v>36</v>
      </c>
      <c r="C134" s="6">
        <f>IF(C128=0,"-",C128/(C128+C129))</f>
        <v>0.6</v>
      </c>
      <c r="D134" s="6">
        <f>IF(D128=0,"-",D128/(D128+D129))</f>
        <v>0.8</v>
      </c>
      <c r="E134" s="6">
        <f t="shared" ref="E134:J134" si="12">IF(E128=0,"-",E128/(E128+E129))</f>
        <v>1</v>
      </c>
      <c r="F134" s="6">
        <f t="shared" si="12"/>
        <v>0.69565217391304346</v>
      </c>
      <c r="G134" s="6">
        <f t="shared" si="12"/>
        <v>0.57894736842105265</v>
      </c>
      <c r="H134" s="6">
        <f t="shared" si="12"/>
        <v>0.66666666666666663</v>
      </c>
      <c r="I134" s="6">
        <f t="shared" si="12"/>
        <v>1</v>
      </c>
      <c r="J134" s="6">
        <f t="shared" si="12"/>
        <v>0.60869565217391308</v>
      </c>
      <c r="K134" s="6">
        <f>IF(OR(C134="-",G134="-"),"-",(G134-C134)/C134)</f>
        <v>-3.5087719298245543E-2</v>
      </c>
      <c r="L134" s="6">
        <f t="shared" ref="L134:N135" si="13">IF(OR(D134="-",H134="-"),"-",(H134-D134)/D134)</f>
        <v>-0.16666666666666677</v>
      </c>
      <c r="M134" s="6">
        <f t="shared" si="13"/>
        <v>0</v>
      </c>
      <c r="N134" s="6">
        <f t="shared" si="13"/>
        <v>-0.12499999999999992</v>
      </c>
    </row>
    <row r="135" spans="2:14" ht="15" thickBot="1" x14ac:dyDescent="0.25">
      <c r="B135" s="4" t="s">
        <v>37</v>
      </c>
      <c r="C135" s="6">
        <f>IF(C131=0,"-",C131/(C130+C131))</f>
        <v>0.5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0.5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>
        <f>IF(OR(C135="-",G135="-"),"-",(G135-C135)/C135)</f>
        <v>1</v>
      </c>
      <c r="L135" s="6" t="str">
        <f t="shared" si="13"/>
        <v>-</v>
      </c>
      <c r="M135" s="6" t="str">
        <f t="shared" si="13"/>
        <v>-</v>
      </c>
      <c r="N135" s="6">
        <f t="shared" si="13"/>
        <v>1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49</v>
      </c>
      <c r="D143" s="10">
        <v>0</v>
      </c>
      <c r="E143" s="10">
        <v>3</v>
      </c>
      <c r="F143" s="10">
        <v>52</v>
      </c>
      <c r="G143" s="10">
        <v>41</v>
      </c>
      <c r="H143" s="10">
        <v>0</v>
      </c>
      <c r="I143" s="10">
        <v>6</v>
      </c>
      <c r="J143" s="10">
        <v>47</v>
      </c>
      <c r="K143" s="6">
        <f>IF(C143=0,"-",(G143-C143)/C143)</f>
        <v>-0.16326530612244897</v>
      </c>
      <c r="L143" s="6" t="str">
        <f t="shared" ref="L143:N147" si="15">IF(D143=0,"-",(H143-D143)/D143)</f>
        <v>-</v>
      </c>
      <c r="M143" s="6">
        <f t="shared" si="15"/>
        <v>1</v>
      </c>
      <c r="N143" s="6">
        <f t="shared" si="15"/>
        <v>-9.6153846153846159E-2</v>
      </c>
    </row>
    <row r="144" spans="2:14" ht="15" thickBot="1" x14ac:dyDescent="0.25">
      <c r="B144" s="4" t="s">
        <v>72</v>
      </c>
      <c r="C144" s="10">
        <v>11</v>
      </c>
      <c r="D144" s="10">
        <v>0</v>
      </c>
      <c r="E144" s="10">
        <v>2</v>
      </c>
      <c r="F144" s="10">
        <v>13</v>
      </c>
      <c r="G144" s="10">
        <v>25</v>
      </c>
      <c r="H144" s="10">
        <v>0</v>
      </c>
      <c r="I144" s="10">
        <v>3</v>
      </c>
      <c r="J144" s="10">
        <v>28</v>
      </c>
      <c r="K144" s="6">
        <f t="shared" ref="K144:K147" si="16">IF(C144=0,"-",(G144-C144)/C144)</f>
        <v>1.2727272727272727</v>
      </c>
      <c r="L144" s="6" t="str">
        <f t="shared" si="15"/>
        <v>-</v>
      </c>
      <c r="M144" s="6">
        <f t="shared" si="15"/>
        <v>0.5</v>
      </c>
      <c r="N144" s="6">
        <f t="shared" si="15"/>
        <v>1.1538461538461537</v>
      </c>
    </row>
    <row r="145" spans="2:14" ht="15" thickBot="1" x14ac:dyDescent="0.25">
      <c r="B145" s="4" t="s">
        <v>73</v>
      </c>
      <c r="C145" s="10">
        <v>222</v>
      </c>
      <c r="D145" s="10">
        <v>0</v>
      </c>
      <c r="E145" s="10">
        <v>15</v>
      </c>
      <c r="F145" s="10">
        <v>237</v>
      </c>
      <c r="G145" s="10">
        <v>259</v>
      </c>
      <c r="H145" s="10">
        <v>0</v>
      </c>
      <c r="I145" s="10">
        <v>17</v>
      </c>
      <c r="J145" s="10">
        <v>276</v>
      </c>
      <c r="K145" s="6">
        <f t="shared" si="16"/>
        <v>0.16666666666666666</v>
      </c>
      <c r="L145" s="6" t="str">
        <f t="shared" si="15"/>
        <v>-</v>
      </c>
      <c r="M145" s="6">
        <f t="shared" si="15"/>
        <v>0.13333333333333333</v>
      </c>
      <c r="N145" s="6">
        <f t="shared" si="15"/>
        <v>0.16455696202531644</v>
      </c>
    </row>
    <row r="146" spans="2:14" ht="15" thickBot="1" x14ac:dyDescent="0.25">
      <c r="B146" s="4" t="s">
        <v>74</v>
      </c>
      <c r="C146" s="10">
        <v>85</v>
      </c>
      <c r="D146" s="10">
        <v>0</v>
      </c>
      <c r="E146" s="10">
        <v>17</v>
      </c>
      <c r="F146" s="10">
        <v>102</v>
      </c>
      <c r="G146" s="10">
        <v>94</v>
      </c>
      <c r="H146" s="10">
        <v>0</v>
      </c>
      <c r="I146" s="10">
        <v>13</v>
      </c>
      <c r="J146" s="10">
        <v>107</v>
      </c>
      <c r="K146" s="6">
        <f t="shared" si="16"/>
        <v>0.10588235294117647</v>
      </c>
      <c r="L146" s="6" t="str">
        <f t="shared" si="15"/>
        <v>-</v>
      </c>
      <c r="M146" s="6">
        <f t="shared" si="15"/>
        <v>-0.23529411764705882</v>
      </c>
      <c r="N146" s="6">
        <f t="shared" si="15"/>
        <v>4.9019607843137254E-2</v>
      </c>
    </row>
    <row r="147" spans="2:14" ht="15" thickBot="1" x14ac:dyDescent="0.25">
      <c r="B147" s="4" t="s">
        <v>75</v>
      </c>
      <c r="C147" s="10">
        <v>2</v>
      </c>
      <c r="D147" s="10">
        <v>0</v>
      </c>
      <c r="E147" s="10">
        <v>0</v>
      </c>
      <c r="F147" s="10">
        <v>2</v>
      </c>
      <c r="G147" s="10">
        <v>2</v>
      </c>
      <c r="H147" s="10">
        <v>0</v>
      </c>
      <c r="I147" s="10">
        <v>2</v>
      </c>
      <c r="J147" s="10">
        <v>4</v>
      </c>
      <c r="K147" s="6">
        <f t="shared" si="16"/>
        <v>0</v>
      </c>
      <c r="L147" s="6" t="str">
        <f t="shared" si="15"/>
        <v>-</v>
      </c>
      <c r="M147" s="6" t="str">
        <f t="shared" si="15"/>
        <v>-</v>
      </c>
      <c r="N147" s="6">
        <f t="shared" si="15"/>
        <v>1</v>
      </c>
    </row>
    <row r="148" spans="2:14" ht="15" thickBot="1" x14ac:dyDescent="0.25">
      <c r="B148" s="7" t="s">
        <v>68</v>
      </c>
      <c r="C148" s="10">
        <v>369</v>
      </c>
      <c r="D148" s="10">
        <v>0</v>
      </c>
      <c r="E148" s="10">
        <v>37</v>
      </c>
      <c r="F148" s="10">
        <v>406</v>
      </c>
      <c r="G148" s="10">
        <v>421</v>
      </c>
      <c r="H148" s="10">
        <v>0</v>
      </c>
      <c r="I148" s="10">
        <v>41</v>
      </c>
      <c r="J148" s="10">
        <v>462</v>
      </c>
      <c r="K148" s="6">
        <f t="shared" ref="K148" si="17">IF(C148=0,"-",(G148-C148)/C148)</f>
        <v>0.14092140921409213</v>
      </c>
      <c r="L148" s="6" t="str">
        <f t="shared" ref="L148" si="18">IF(D148=0,"-",(H148-D148)/D148)</f>
        <v>-</v>
      </c>
      <c r="M148" s="6">
        <f t="shared" ref="M148" si="19">IF(E148=0,"-",(I148-E148)/E148)</f>
        <v>0.10810810810810811</v>
      </c>
      <c r="N148" s="6">
        <f t="shared" ref="N148" si="20">IF(F148=0,"-",(J148-F148)/F148)</f>
        <v>0.13793103448275862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0.18081180811808117</v>
      </c>
      <c r="D149" s="6" t="str">
        <f t="shared" si="21"/>
        <v>-</v>
      </c>
      <c r="E149" s="6">
        <f t="shared" si="21"/>
        <v>0.16666666666666666</v>
      </c>
      <c r="F149" s="6">
        <f t="shared" si="21"/>
        <v>0.17993079584775087</v>
      </c>
      <c r="G149" s="6">
        <f t="shared" si="21"/>
        <v>0.13666666666666666</v>
      </c>
      <c r="H149" s="6" t="str">
        <f t="shared" si="21"/>
        <v>-</v>
      </c>
      <c r="I149" s="6">
        <f t="shared" si="21"/>
        <v>0.2608695652173913</v>
      </c>
      <c r="J149" s="6">
        <f t="shared" si="21"/>
        <v>0.14551083591331268</v>
      </c>
      <c r="K149" s="6">
        <f>IF(OR(C149="-",G149="-"),"-",(G149-C149)/C149)</f>
        <v>-0.2441496598639456</v>
      </c>
      <c r="L149" s="6" t="str">
        <f t="shared" ref="L149:N150" si="22">IF(OR(D149="-",H149="-"),"-",(H149-D149)/D149)</f>
        <v>-</v>
      </c>
      <c r="M149" s="6">
        <f t="shared" si="22"/>
        <v>0.56521739130434789</v>
      </c>
      <c r="N149" s="6">
        <f t="shared" si="22"/>
        <v>-0.19129554655870457</v>
      </c>
    </row>
    <row r="150" spans="2:14" ht="29.25" thickBot="1" x14ac:dyDescent="0.25">
      <c r="B150" s="7" t="s">
        <v>77</v>
      </c>
      <c r="C150" s="6">
        <f t="shared" si="21"/>
        <v>0.11458333333333333</v>
      </c>
      <c r="D150" s="6" t="str">
        <f t="shared" si="21"/>
        <v>-</v>
      </c>
      <c r="E150" s="6">
        <f t="shared" si="21"/>
        <v>0.10526315789473684</v>
      </c>
      <c r="F150" s="6">
        <f t="shared" si="21"/>
        <v>0.11304347826086956</v>
      </c>
      <c r="G150" s="6">
        <f t="shared" si="21"/>
        <v>0.21008403361344538</v>
      </c>
      <c r="H150" s="6" t="str">
        <f t="shared" si="21"/>
        <v>-</v>
      </c>
      <c r="I150" s="6">
        <f t="shared" si="21"/>
        <v>0.1875</v>
      </c>
      <c r="J150" s="6">
        <f t="shared" si="21"/>
        <v>0.2074074074074074</v>
      </c>
      <c r="K150" s="6">
        <f>IF(OR(C150="-",G150="-"),"-",(G150-C150)/C150)</f>
        <v>0.83346065699006888</v>
      </c>
      <c r="L150" s="6" t="str">
        <f t="shared" si="22"/>
        <v>-</v>
      </c>
      <c r="M150" s="6">
        <f t="shared" si="22"/>
        <v>0.78125000000000011</v>
      </c>
      <c r="N150" s="6">
        <f t="shared" si="22"/>
        <v>0.83475783475783472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309</v>
      </c>
      <c r="D157" s="19">
        <v>353</v>
      </c>
      <c r="E157" s="18">
        <f>IF(C157=0,"-",(D157-C157)/C157)</f>
        <v>0.14239482200647249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46</v>
      </c>
      <c r="D158" s="19">
        <v>52</v>
      </c>
      <c r="E158" s="18">
        <f t="shared" ref="E158:E159" si="23">IF(C158=0,"-",(D158-C158)/C158)</f>
        <v>0.13043478260869565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14</v>
      </c>
      <c r="D159" s="19">
        <v>14</v>
      </c>
      <c r="E159" s="18">
        <f t="shared" si="23"/>
        <v>0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0.83739837398373984</v>
      </c>
      <c r="D160" s="18">
        <f>IF(D157=0,"-",D157/(D157+D158+D159))</f>
        <v>0.84248210023866343</v>
      </c>
      <c r="E160" s="18">
        <f>IF(OR(C160="-",D160="-"),"-",(D160-C160)/C160)</f>
        <v>6.070857566559242E-3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23</v>
      </c>
      <c r="D166" s="5">
        <v>25</v>
      </c>
      <c r="E166" s="6">
        <f>IF(C166=0,"-",(D166-C166)/C166)</f>
        <v>8.6956521739130432E-2</v>
      </c>
    </row>
    <row r="167" spans="2:14" ht="20.100000000000001" customHeight="1" thickBot="1" x14ac:dyDescent="0.25">
      <c r="B167" s="4" t="s">
        <v>41</v>
      </c>
      <c r="C167" s="5">
        <v>10</v>
      </c>
      <c r="D167" s="5">
        <v>10</v>
      </c>
      <c r="E167" s="6">
        <f t="shared" ref="E167:E168" si="24">IF(C167=0,"-",(D167-C167)/C167)</f>
        <v>0</v>
      </c>
    </row>
    <row r="168" spans="2:14" ht="20.100000000000001" customHeight="1" thickBot="1" x14ac:dyDescent="0.25">
      <c r="B168" s="4" t="s">
        <v>42</v>
      </c>
      <c r="C168" s="5">
        <v>6</v>
      </c>
      <c r="D168" s="5">
        <v>4</v>
      </c>
      <c r="E168" s="6">
        <f t="shared" si="24"/>
        <v>-0.33333333333333331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0.69565217391304346</v>
      </c>
      <c r="D169" s="6">
        <f>IF(D166=0,"-",(D167+D168)/D166)</f>
        <v>0.56000000000000005</v>
      </c>
      <c r="E169" s="6">
        <f t="shared" ref="E169:E171" si="25">IF(OR(C169="-",D169="-"),"-",(D169-C169)/C169)</f>
        <v>-0.1949999999999999</v>
      </c>
    </row>
    <row r="170" spans="2:14" ht="20.100000000000001" customHeight="1" thickBot="1" x14ac:dyDescent="0.25">
      <c r="B170" s="4" t="s">
        <v>39</v>
      </c>
      <c r="C170" s="6">
        <v>0.66666666666666663</v>
      </c>
      <c r="D170" s="6">
        <v>0.58823529411764708</v>
      </c>
      <c r="E170" s="6">
        <f t="shared" si="25"/>
        <v>-0.11764705882352933</v>
      </c>
    </row>
    <row r="171" spans="2:14" ht="20.100000000000001" customHeight="1" thickBot="1" x14ac:dyDescent="0.25">
      <c r="B171" s="4" t="s">
        <v>40</v>
      </c>
      <c r="C171" s="6">
        <v>0.75</v>
      </c>
      <c r="D171" s="6">
        <v>0.5</v>
      </c>
      <c r="E171" s="6">
        <f t="shared" si="25"/>
        <v>-0.33333333333333331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19</v>
      </c>
      <c r="D178" s="5">
        <v>16</v>
      </c>
      <c r="E178" s="6">
        <f>IF(C178=0,"-",(D178-C178)/C178)</f>
        <v>-0.15789473684210525</v>
      </c>
      <c r="H178" s="13"/>
    </row>
    <row r="179" spans="2:8" ht="15" thickBot="1" x14ac:dyDescent="0.25">
      <c r="B179" s="4" t="s">
        <v>43</v>
      </c>
      <c r="C179" s="5">
        <v>16</v>
      </c>
      <c r="D179" s="5">
        <v>9</v>
      </c>
      <c r="E179" s="6">
        <f t="shared" ref="E179:E185" si="26">IF(C179=0,"-",(D179-C179)/C179)</f>
        <v>-0.4375</v>
      </c>
      <c r="H179" s="13"/>
    </row>
    <row r="180" spans="2:8" ht="15" thickBot="1" x14ac:dyDescent="0.25">
      <c r="B180" s="4" t="s">
        <v>47</v>
      </c>
      <c r="C180" s="5">
        <v>2</v>
      </c>
      <c r="D180" s="5">
        <v>4</v>
      </c>
      <c r="E180" s="6">
        <f t="shared" si="26"/>
        <v>1</v>
      </c>
      <c r="H180" s="13"/>
    </row>
    <row r="181" spans="2:8" ht="15" thickBot="1" x14ac:dyDescent="0.25">
      <c r="B181" s="4" t="s">
        <v>78</v>
      </c>
      <c r="C181" s="5">
        <v>1</v>
      </c>
      <c r="D181" s="5">
        <v>3</v>
      </c>
      <c r="E181" s="6">
        <f t="shared" si="26"/>
        <v>2</v>
      </c>
      <c r="H181" s="13"/>
    </row>
    <row r="182" spans="2:8" ht="15" thickBot="1" x14ac:dyDescent="0.25">
      <c r="B182" s="15" t="s">
        <v>79</v>
      </c>
      <c r="C182" s="5">
        <v>474</v>
      </c>
      <c r="D182" s="5">
        <v>515</v>
      </c>
      <c r="E182" s="6">
        <f t="shared" si="26"/>
        <v>8.6497890295358648E-2</v>
      </c>
      <c r="H182" s="13"/>
    </row>
    <row r="183" spans="2:8" ht="15" thickBot="1" x14ac:dyDescent="0.25">
      <c r="B183" s="4" t="s">
        <v>47</v>
      </c>
      <c r="C183" s="5">
        <v>423</v>
      </c>
      <c r="D183" s="5">
        <v>464</v>
      </c>
      <c r="E183" s="6">
        <f t="shared" si="26"/>
        <v>9.6926713947990545E-2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51</v>
      </c>
      <c r="D185" s="5">
        <v>51</v>
      </c>
      <c r="E185" s="6">
        <f t="shared" si="26"/>
        <v>0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7</v>
      </c>
      <c r="E197" s="6">
        <f t="shared" ref="E197:E200" si="27">IF(C197=0,"-",(D197-C197)/C197)</f>
        <v>2.5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3</v>
      </c>
      <c r="D199" s="5">
        <v>7</v>
      </c>
      <c r="E199" s="6">
        <f t="shared" si="27"/>
        <v>1.3333333333333333</v>
      </c>
    </row>
    <row r="200" spans="2:5" ht="15" thickBot="1" x14ac:dyDescent="0.25">
      <c r="B200" s="4" t="s">
        <v>85</v>
      </c>
      <c r="C200" s="5">
        <v>2</v>
      </c>
      <c r="D200" s="5">
        <v>6</v>
      </c>
      <c r="E200" s="6">
        <f t="shared" si="27"/>
        <v>2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7</v>
      </c>
      <c r="E208" s="6">
        <f t="shared" si="28"/>
        <v>2.5</v>
      </c>
    </row>
    <row r="209" spans="2:5" ht="20.100000000000001" customHeight="1" thickBot="1" x14ac:dyDescent="0.25">
      <c r="B209" s="17" t="s">
        <v>86</v>
      </c>
      <c r="C209" s="5">
        <v>1</v>
      </c>
      <c r="D209" s="5">
        <v>5</v>
      </c>
      <c r="E209" s="6">
        <f t="shared" si="28"/>
        <v>4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2</v>
      </c>
      <c r="E210" s="6">
        <f t="shared" si="28"/>
        <v>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7</v>
      </c>
      <c r="E221" s="6">
        <f t="shared" ref="E221:E223" si="30">IF(C221=0,"-",(D221-C221)/C221)</f>
        <v>1.3333333333333333</v>
      </c>
    </row>
    <row r="222" spans="2:5" ht="15" thickBot="1" x14ac:dyDescent="0.25">
      <c r="B222" s="16" t="s">
        <v>92</v>
      </c>
      <c r="C222" s="5">
        <v>3</v>
      </c>
      <c r="D222" s="5">
        <v>7</v>
      </c>
      <c r="E222" s="6">
        <f t="shared" si="30"/>
        <v>1.3333333333333333</v>
      </c>
    </row>
    <row r="223" spans="2:5" ht="15" thickBot="1" x14ac:dyDescent="0.25">
      <c r="B223" s="16" t="s">
        <v>93</v>
      </c>
      <c r="C223" s="5">
        <v>19</v>
      </c>
      <c r="D223" s="5">
        <v>28</v>
      </c>
      <c r="E223" s="6">
        <f t="shared" si="30"/>
        <v>0.47368421052631576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1690</v>
      </c>
      <c r="D14" s="5">
        <v>2025</v>
      </c>
      <c r="E14" s="6">
        <f>IF(C14&gt;0,(D14-C14)/C14)</f>
        <v>0.19822485207100593</v>
      </c>
    </row>
    <row r="15" spans="1:5" ht="20.100000000000001" customHeight="1" thickBot="1" x14ac:dyDescent="0.25">
      <c r="B15" s="4" t="s">
        <v>17</v>
      </c>
      <c r="C15" s="5">
        <v>1676</v>
      </c>
      <c r="D15" s="5">
        <v>2025</v>
      </c>
      <c r="E15" s="6">
        <f t="shared" ref="E15:E25" si="0">IF(C15&gt;0,(D15-C15)/C15)</f>
        <v>0.20823389021479713</v>
      </c>
    </row>
    <row r="16" spans="1:5" ht="20.100000000000001" customHeight="1" thickBot="1" x14ac:dyDescent="0.25">
      <c r="B16" s="4" t="s">
        <v>18</v>
      </c>
      <c r="C16" s="5">
        <v>1105</v>
      </c>
      <c r="D16" s="5">
        <v>1321</v>
      </c>
      <c r="E16" s="6">
        <f t="shared" si="0"/>
        <v>0.19547511312217195</v>
      </c>
    </row>
    <row r="17" spans="2:5" ht="20.100000000000001" customHeight="1" thickBot="1" x14ac:dyDescent="0.25">
      <c r="B17" s="4" t="s">
        <v>19</v>
      </c>
      <c r="C17" s="5">
        <v>571</v>
      </c>
      <c r="D17" s="5">
        <v>704</v>
      </c>
      <c r="E17" s="6">
        <f t="shared" si="0"/>
        <v>0.23292469352014011</v>
      </c>
    </row>
    <row r="18" spans="2:5" ht="20.100000000000001" customHeight="1" thickBot="1" x14ac:dyDescent="0.25">
      <c r="B18" s="4" t="s">
        <v>100</v>
      </c>
      <c r="C18" s="5">
        <v>11</v>
      </c>
      <c r="D18" s="5">
        <v>8</v>
      </c>
      <c r="E18" s="6">
        <f>IF(C18=0,"-",(D18-C18)/C18)</f>
        <v>-0.27272727272727271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0.34069212410501193</v>
      </c>
      <c r="D20" s="6">
        <f>D17/D15</f>
        <v>0.34765432098765431</v>
      </c>
      <c r="E20" s="6">
        <f t="shared" si="0"/>
        <v>2.0435450044323341E-2</v>
      </c>
    </row>
    <row r="21" spans="2:5" ht="30" customHeight="1" thickBot="1" x14ac:dyDescent="0.25">
      <c r="B21" s="4" t="s">
        <v>23</v>
      </c>
      <c r="C21" s="5">
        <v>120</v>
      </c>
      <c r="D21" s="5">
        <v>129</v>
      </c>
      <c r="E21" s="6">
        <f t="shared" si="0"/>
        <v>7.4999999999999997E-2</v>
      </c>
    </row>
    <row r="22" spans="2:5" ht="20.100000000000001" customHeight="1" thickBot="1" x14ac:dyDescent="0.25">
      <c r="B22" s="4" t="s">
        <v>24</v>
      </c>
      <c r="C22" s="5">
        <v>73</v>
      </c>
      <c r="D22" s="5">
        <v>73</v>
      </c>
      <c r="E22" s="6">
        <f t="shared" si="0"/>
        <v>0</v>
      </c>
    </row>
    <row r="23" spans="2:5" ht="20.100000000000001" customHeight="1" thickBot="1" x14ac:dyDescent="0.25">
      <c r="B23" s="4" t="s">
        <v>25</v>
      </c>
      <c r="C23" s="5">
        <v>47</v>
      </c>
      <c r="D23" s="5">
        <v>56</v>
      </c>
      <c r="E23" s="6">
        <f t="shared" si="0"/>
        <v>0.19148936170212766</v>
      </c>
    </row>
    <row r="24" spans="2:5" ht="20.100000000000001" customHeight="1" thickBot="1" x14ac:dyDescent="0.25">
      <c r="B24" s="4" t="s">
        <v>21</v>
      </c>
      <c r="C24" s="6">
        <f>C23/C21</f>
        <v>0.39166666666666666</v>
      </c>
      <c r="D24" s="6">
        <f t="shared" ref="D24" si="1">D23/D21</f>
        <v>0.43410852713178294</v>
      </c>
      <c r="E24" s="6">
        <f t="shared" si="0"/>
        <v>0.10836219693221177</v>
      </c>
    </row>
    <row r="25" spans="2:5" ht="20.100000000000001" customHeight="1" thickBot="1" x14ac:dyDescent="0.25">
      <c r="B25" s="7" t="s">
        <v>26</v>
      </c>
      <c r="C25" s="6">
        <v>0.21923685690739989</v>
      </c>
      <c r="D25" s="6">
        <v>0.26498957707663501</v>
      </c>
      <c r="E25" s="6">
        <f t="shared" si="0"/>
        <v>0.20869082331608099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391</v>
      </c>
      <c r="D34" s="5">
        <v>393</v>
      </c>
      <c r="E34" s="6">
        <f>IF(C34&gt;0,(D34-C34)/C34,"-")</f>
        <v>5.1150895140664966E-3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334</v>
      </c>
      <c r="D36" s="5">
        <v>331</v>
      </c>
      <c r="E36" s="6">
        <f t="shared" si="2"/>
        <v>-8.9820359281437123E-3</v>
      </c>
    </row>
    <row r="37" spans="2:5" ht="20.100000000000001" customHeight="1" thickBot="1" x14ac:dyDescent="0.25">
      <c r="B37" s="4" t="s">
        <v>30</v>
      </c>
      <c r="C37" s="5">
        <v>57</v>
      </c>
      <c r="D37" s="5">
        <v>62</v>
      </c>
      <c r="E37" s="6">
        <f t="shared" si="2"/>
        <v>8.771929824561403E-2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342</v>
      </c>
      <c r="D44" s="5">
        <v>393</v>
      </c>
      <c r="E44" s="6">
        <f>IF(C44&gt;0,(D44-C44)/C44,"-")</f>
        <v>0.14912280701754385</v>
      </c>
    </row>
    <row r="45" spans="2:5" ht="20.100000000000001" customHeight="1" thickBot="1" x14ac:dyDescent="0.25">
      <c r="B45" s="4" t="s">
        <v>34</v>
      </c>
      <c r="C45" s="5">
        <v>16</v>
      </c>
      <c r="D45" s="5">
        <v>11</v>
      </c>
      <c r="E45" s="6">
        <f t="shared" ref="E45:E51" si="3">IF(C45&gt;0,(D45-C45)/C45,"-")</f>
        <v>-0.3125</v>
      </c>
    </row>
    <row r="46" spans="2:5" ht="20.100000000000001" customHeight="1" thickBot="1" x14ac:dyDescent="0.25">
      <c r="B46" s="4" t="s">
        <v>31</v>
      </c>
      <c r="C46" s="5">
        <v>15</v>
      </c>
      <c r="D46" s="5">
        <v>16</v>
      </c>
      <c r="E46" s="6">
        <f t="shared" si="3"/>
        <v>6.6666666666666666E-2</v>
      </c>
    </row>
    <row r="47" spans="2:5" ht="20.100000000000001" customHeight="1" thickBot="1" x14ac:dyDescent="0.25">
      <c r="B47" s="4" t="s">
        <v>32</v>
      </c>
      <c r="C47" s="5">
        <v>648</v>
      </c>
      <c r="D47" s="5">
        <v>737</v>
      </c>
      <c r="E47" s="6">
        <f t="shared" si="3"/>
        <v>0.13734567901234568</v>
      </c>
    </row>
    <row r="48" spans="2:5" ht="20.100000000000001" customHeight="1" thickBot="1" x14ac:dyDescent="0.25">
      <c r="B48" s="4" t="s">
        <v>35</v>
      </c>
      <c r="C48" s="5">
        <v>223</v>
      </c>
      <c r="D48" s="5">
        <v>212</v>
      </c>
      <c r="E48" s="6">
        <f t="shared" si="3"/>
        <v>-4.9327354260089683E-2</v>
      </c>
    </row>
    <row r="49" spans="2:5" ht="20.100000000000001" customHeight="1" thickBot="1" x14ac:dyDescent="0.25">
      <c r="B49" s="4" t="s">
        <v>67</v>
      </c>
      <c r="C49" s="5">
        <v>303</v>
      </c>
      <c r="D49" s="5">
        <v>430</v>
      </c>
      <c r="E49" s="6">
        <f t="shared" si="3"/>
        <v>0.41914191419141916</v>
      </c>
    </row>
    <row r="50" spans="2:5" ht="20.100000000000001" customHeight="1" collapsed="1" thickBot="1" x14ac:dyDescent="0.25">
      <c r="B50" s="4" t="s">
        <v>36</v>
      </c>
      <c r="C50" s="6">
        <f>C44/(C44+C45)</f>
        <v>0.95530726256983245</v>
      </c>
      <c r="D50" s="6">
        <f>D44/(D44+D45)</f>
        <v>0.97277227722772275</v>
      </c>
      <c r="E50" s="6">
        <f t="shared" si="3"/>
        <v>1.8282091367031364E-2</v>
      </c>
    </row>
    <row r="51" spans="2:5" ht="20.100000000000001" customHeight="1" thickBot="1" x14ac:dyDescent="0.25">
      <c r="B51" s="4" t="s">
        <v>37</v>
      </c>
      <c r="C51" s="6">
        <f>C47/(C46+C47)</f>
        <v>0.9773755656108597</v>
      </c>
      <c r="D51" s="6">
        <f t="shared" ref="D51" si="4">D47/(D46+D47)</f>
        <v>0.97875166002656044</v>
      </c>
      <c r="E51" s="6">
        <f t="shared" si="3"/>
        <v>1.4079484531012263E-3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366</v>
      </c>
      <c r="D58" s="5">
        <v>412</v>
      </c>
      <c r="E58" s="6">
        <f>IF(C58&gt;0,(D58-C58)/C58,"-")</f>
        <v>0.12568306010928962</v>
      </c>
    </row>
    <row r="59" spans="2:5" ht="20.100000000000001" customHeight="1" thickBot="1" x14ac:dyDescent="0.25">
      <c r="B59" s="4" t="s">
        <v>41</v>
      </c>
      <c r="C59" s="5">
        <v>232</v>
      </c>
      <c r="D59" s="5">
        <v>257</v>
      </c>
      <c r="E59" s="6">
        <f t="shared" ref="E59:E63" si="5">IF(C59&gt;0,(D59-C59)/C59,"-")</f>
        <v>0.10775862068965517</v>
      </c>
    </row>
    <row r="60" spans="2:5" ht="20.100000000000001" customHeight="1" thickBot="1" x14ac:dyDescent="0.25">
      <c r="B60" s="4" t="s">
        <v>42</v>
      </c>
      <c r="C60" s="5">
        <v>116</v>
      </c>
      <c r="D60" s="5">
        <v>144</v>
      </c>
      <c r="E60" s="6">
        <f t="shared" si="5"/>
        <v>0.2413793103448276</v>
      </c>
    </row>
    <row r="61" spans="2:5" ht="20.100000000000001" customHeight="1" collapsed="1" thickBot="1" x14ac:dyDescent="0.25">
      <c r="B61" s="4" t="s">
        <v>98</v>
      </c>
      <c r="C61" s="6">
        <f>(C59+C60)/C58</f>
        <v>0.95081967213114749</v>
      </c>
      <c r="D61" s="6">
        <f>(D59+D60)/D58</f>
        <v>0.97330097087378642</v>
      </c>
      <c r="E61" s="6">
        <f t="shared" si="5"/>
        <v>2.3644124539671983E-2</v>
      </c>
    </row>
    <row r="62" spans="2:5" ht="20.100000000000001" customHeight="1" thickBot="1" x14ac:dyDescent="0.25">
      <c r="B62" s="4" t="s">
        <v>39</v>
      </c>
      <c r="C62" s="6">
        <v>0.94693877551020411</v>
      </c>
      <c r="D62" s="6">
        <v>0.96254681647940077</v>
      </c>
      <c r="E62" s="6">
        <f t="shared" si="5"/>
        <v>1.6482629471780953E-2</v>
      </c>
    </row>
    <row r="63" spans="2:5" ht="20.100000000000001" customHeight="1" thickBot="1" x14ac:dyDescent="0.25">
      <c r="B63" s="4" t="s">
        <v>40</v>
      </c>
      <c r="C63" s="6">
        <v>0.95867768595041325</v>
      </c>
      <c r="D63" s="6">
        <v>0.99310344827586206</v>
      </c>
      <c r="E63" s="6">
        <f t="shared" si="5"/>
        <v>3.5909631391200909E-2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1805</v>
      </c>
      <c r="D70" s="5">
        <v>2126</v>
      </c>
      <c r="E70" s="6">
        <f>IF(C70&gt;0,(D70-C70)/C70,"-")</f>
        <v>0.1778393351800554</v>
      </c>
    </row>
    <row r="71" spans="2:5" ht="20.100000000000001" customHeight="1" thickBot="1" x14ac:dyDescent="0.25">
      <c r="B71" s="4" t="s">
        <v>45</v>
      </c>
      <c r="C71" s="5">
        <v>606</v>
      </c>
      <c r="D71" s="5">
        <v>677</v>
      </c>
      <c r="E71" s="6">
        <f t="shared" ref="E71:E77" si="6">IF(C71&gt;0,(D71-C71)/C71,"-")</f>
        <v>0.11716171617161716</v>
      </c>
    </row>
    <row r="72" spans="2:5" ht="20.100000000000001" customHeight="1" thickBot="1" x14ac:dyDescent="0.25">
      <c r="B72" s="4" t="s">
        <v>43</v>
      </c>
      <c r="C72" s="5">
        <v>2</v>
      </c>
      <c r="D72" s="5">
        <v>4</v>
      </c>
      <c r="E72" s="6">
        <f t="shared" si="6"/>
        <v>1</v>
      </c>
    </row>
    <row r="73" spans="2:5" ht="20.100000000000001" customHeight="1" thickBot="1" x14ac:dyDescent="0.25">
      <c r="B73" s="4" t="s">
        <v>46</v>
      </c>
      <c r="C73" s="5">
        <v>860</v>
      </c>
      <c r="D73" s="5">
        <v>1142</v>
      </c>
      <c r="E73" s="6">
        <f t="shared" si="6"/>
        <v>0.32790697674418606</v>
      </c>
    </row>
    <row r="74" spans="2:5" ht="20.100000000000001" customHeight="1" thickBot="1" x14ac:dyDescent="0.25">
      <c r="B74" s="4" t="s">
        <v>47</v>
      </c>
      <c r="C74" s="5">
        <v>254</v>
      </c>
      <c r="D74" s="5">
        <v>242</v>
      </c>
      <c r="E74" s="6">
        <f t="shared" si="6"/>
        <v>-4.7244094488188976E-2</v>
      </c>
    </row>
    <row r="75" spans="2:5" ht="20.100000000000001" customHeight="1" thickBot="1" x14ac:dyDescent="0.25">
      <c r="B75" s="4" t="s">
        <v>48</v>
      </c>
      <c r="C75" s="5">
        <v>83</v>
      </c>
      <c r="D75" s="5">
        <v>61</v>
      </c>
      <c r="E75" s="6">
        <f t="shared" si="6"/>
        <v>-0.26506024096385544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146</v>
      </c>
      <c r="D90" s="5">
        <v>97</v>
      </c>
      <c r="E90" s="6">
        <f>IF(C90&gt;0,(D90-C90)/C90,"-")</f>
        <v>-0.33561643835616439</v>
      </c>
    </row>
    <row r="91" spans="2:5" ht="29.25" thickBot="1" x14ac:dyDescent="0.25">
      <c r="B91" s="4" t="s">
        <v>52</v>
      </c>
      <c r="C91" s="5">
        <v>35</v>
      </c>
      <c r="D91" s="5">
        <v>40</v>
      </c>
      <c r="E91" s="6">
        <f t="shared" ref="E91:E93" si="7">IF(C91&gt;0,(D91-C91)/C91,"-")</f>
        <v>0.14285714285714285</v>
      </c>
    </row>
    <row r="92" spans="2:5" ht="29.25" customHeight="1" thickBot="1" x14ac:dyDescent="0.25">
      <c r="B92" s="4" t="s">
        <v>53</v>
      </c>
      <c r="C92" s="5">
        <v>73</v>
      </c>
      <c r="D92" s="5">
        <v>46</v>
      </c>
      <c r="E92" s="6">
        <f t="shared" si="7"/>
        <v>-0.36986301369863012</v>
      </c>
    </row>
    <row r="93" spans="2:5" ht="29.25" customHeight="1" thickBot="1" x14ac:dyDescent="0.25">
      <c r="B93" s="4" t="s">
        <v>54</v>
      </c>
      <c r="C93" s="6">
        <f>(C90+C91)/(C90+C91+C92)</f>
        <v>0.71259842519685035</v>
      </c>
      <c r="D93" s="6">
        <f>(D90+D91)/(D90+D91+D92)</f>
        <v>0.74863387978142082</v>
      </c>
      <c r="E93" s="6">
        <f t="shared" si="7"/>
        <v>5.056909096398287E-2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254</v>
      </c>
      <c r="D100" s="5">
        <v>183</v>
      </c>
      <c r="E100" s="6">
        <f>IF(C100&gt;0,(D100-C100)/C100,"-")</f>
        <v>-0.27952755905511811</v>
      </c>
    </row>
    <row r="101" spans="2:5" ht="20.100000000000001" customHeight="1" thickBot="1" x14ac:dyDescent="0.25">
      <c r="B101" s="4" t="s">
        <v>41</v>
      </c>
      <c r="C101" s="5">
        <v>98</v>
      </c>
      <c r="D101" s="5">
        <v>83</v>
      </c>
      <c r="E101" s="6">
        <f t="shared" ref="E101:E105" si="8">IF(C101&gt;0,(D101-C101)/C101,"-")</f>
        <v>-0.15306122448979592</v>
      </c>
    </row>
    <row r="102" spans="2:5" ht="20.100000000000001" customHeight="1" thickBot="1" x14ac:dyDescent="0.25">
      <c r="B102" s="4" t="s">
        <v>42</v>
      </c>
      <c r="C102" s="5">
        <v>83</v>
      </c>
      <c r="D102" s="5">
        <v>54</v>
      </c>
      <c r="E102" s="6">
        <f t="shared" si="8"/>
        <v>-0.3493975903614458</v>
      </c>
    </row>
    <row r="103" spans="2:5" ht="20.100000000000001" customHeight="1" thickBot="1" x14ac:dyDescent="0.25">
      <c r="B103" s="4" t="s">
        <v>98</v>
      </c>
      <c r="C103" s="6">
        <f>(C101+C102)/C100</f>
        <v>0.71259842519685035</v>
      </c>
      <c r="D103" s="6">
        <f>(D101+D102)/D100</f>
        <v>0.74863387978142082</v>
      </c>
      <c r="E103" s="6">
        <f t="shared" si="8"/>
        <v>5.056909096398287E-2</v>
      </c>
    </row>
    <row r="104" spans="2:5" ht="20.100000000000001" customHeight="1" thickBot="1" x14ac:dyDescent="0.25">
      <c r="B104" s="4" t="s">
        <v>39</v>
      </c>
      <c r="C104" s="6">
        <v>0.71532846715328469</v>
      </c>
      <c r="D104" s="6">
        <v>0.76851851851851849</v>
      </c>
      <c r="E104" s="6">
        <f t="shared" si="8"/>
        <v>7.4357520786092146E-2</v>
      </c>
    </row>
    <row r="105" spans="2:5" ht="20.100000000000001" customHeight="1" thickBot="1" x14ac:dyDescent="0.25">
      <c r="B105" s="4" t="s">
        <v>40</v>
      </c>
      <c r="C105" s="6">
        <v>0.70940170940170943</v>
      </c>
      <c r="D105" s="6">
        <v>0.72</v>
      </c>
      <c r="E105" s="6">
        <f t="shared" si="8"/>
        <v>1.4939759036144494E-2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191</v>
      </c>
      <c r="D112" s="5">
        <v>188</v>
      </c>
      <c r="E112" s="6">
        <f>IF(C112&gt;0,(D112-C112)/C112,"-")</f>
        <v>-1.5706806282722512E-2</v>
      </c>
    </row>
    <row r="113" spans="2:14" ht="15" thickBot="1" x14ac:dyDescent="0.25">
      <c r="B113" s="4" t="s">
        <v>56</v>
      </c>
      <c r="C113" s="5">
        <v>87</v>
      </c>
      <c r="D113" s="5">
        <v>83</v>
      </c>
      <c r="E113" s="6">
        <f t="shared" ref="E113:E114" si="9">IF(C113&gt;0,(D113-C113)/C113,"-")</f>
        <v>-4.5977011494252873E-2</v>
      </c>
    </row>
    <row r="114" spans="2:14" ht="15" thickBot="1" x14ac:dyDescent="0.25">
      <c r="B114" s="4" t="s">
        <v>57</v>
      </c>
      <c r="C114" s="5">
        <v>104</v>
      </c>
      <c r="D114" s="5">
        <v>105</v>
      </c>
      <c r="E114" s="6">
        <f t="shared" si="9"/>
        <v>9.6153846153846159E-3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5</v>
      </c>
      <c r="D128" s="10">
        <v>0</v>
      </c>
      <c r="E128" s="10">
        <v>0</v>
      </c>
      <c r="F128" s="10">
        <v>5</v>
      </c>
      <c r="G128" s="10">
        <v>3</v>
      </c>
      <c r="H128" s="10">
        <v>0</v>
      </c>
      <c r="I128" s="10">
        <v>1</v>
      </c>
      <c r="J128" s="10">
        <v>4</v>
      </c>
      <c r="K128" s="6">
        <f>IF(C128=0,"-",(G128-C128)/C128)</f>
        <v>-0.4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-0.2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1</v>
      </c>
      <c r="H131" s="10">
        <v>0</v>
      </c>
      <c r="I131" s="10">
        <v>0</v>
      </c>
      <c r="J131" s="10">
        <v>1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5</v>
      </c>
      <c r="D133" s="10">
        <v>0</v>
      </c>
      <c r="E133" s="10">
        <v>0</v>
      </c>
      <c r="F133" s="10">
        <v>5</v>
      </c>
      <c r="G133" s="10">
        <v>4</v>
      </c>
      <c r="H133" s="10">
        <v>0</v>
      </c>
      <c r="I133" s="10">
        <v>1</v>
      </c>
      <c r="J133" s="10">
        <v>5</v>
      </c>
      <c r="K133" s="6">
        <f t="shared" si="11"/>
        <v>-0.2</v>
      </c>
      <c r="L133" s="6" t="str">
        <f t="shared" si="10"/>
        <v>-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>
        <f t="shared" si="14"/>
        <v>1</v>
      </c>
      <c r="H135" s="6" t="str">
        <f t="shared" si="14"/>
        <v>-</v>
      </c>
      <c r="I135" s="6" t="str">
        <f t="shared" si="14"/>
        <v>-</v>
      </c>
      <c r="J135" s="6">
        <f t="shared" si="14"/>
        <v>1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</v>
      </c>
      <c r="D143" s="10">
        <v>0</v>
      </c>
      <c r="E143" s="10">
        <v>0</v>
      </c>
      <c r="F143" s="10">
        <v>1</v>
      </c>
      <c r="G143" s="10">
        <v>3</v>
      </c>
      <c r="H143" s="10">
        <v>0</v>
      </c>
      <c r="I143" s="10">
        <v>0</v>
      </c>
      <c r="J143" s="10">
        <v>3</v>
      </c>
      <c r="K143" s="6">
        <f>IF(C143=0,"-",(G143-C143)/C143)</f>
        <v>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2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1</v>
      </c>
      <c r="F144" s="10">
        <v>4</v>
      </c>
      <c r="G144" s="10">
        <v>2</v>
      </c>
      <c r="H144" s="10">
        <v>0</v>
      </c>
      <c r="I144" s="10">
        <v>0</v>
      </c>
      <c r="J144" s="10">
        <v>2</v>
      </c>
      <c r="K144" s="6">
        <f t="shared" ref="K144:K147" si="16">IF(C144=0,"-",(G144-C144)/C144)</f>
        <v>-0.33333333333333331</v>
      </c>
      <c r="L144" s="6" t="str">
        <f t="shared" si="15"/>
        <v>-</v>
      </c>
      <c r="M144" s="6">
        <f t="shared" si="15"/>
        <v>-1</v>
      </c>
      <c r="N144" s="6">
        <f t="shared" si="15"/>
        <v>-0.5</v>
      </c>
    </row>
    <row r="145" spans="2:14" ht="15" thickBot="1" x14ac:dyDescent="0.25">
      <c r="B145" s="4" t="s">
        <v>73</v>
      </c>
      <c r="C145" s="10">
        <v>20</v>
      </c>
      <c r="D145" s="10">
        <v>0</v>
      </c>
      <c r="E145" s="10">
        <v>1</v>
      </c>
      <c r="F145" s="10">
        <v>21</v>
      </c>
      <c r="G145" s="10">
        <v>51</v>
      </c>
      <c r="H145" s="10">
        <v>0</v>
      </c>
      <c r="I145" s="10">
        <v>0</v>
      </c>
      <c r="J145" s="10">
        <v>51</v>
      </c>
      <c r="K145" s="6">
        <f t="shared" si="16"/>
        <v>1.55</v>
      </c>
      <c r="L145" s="6" t="str">
        <f t="shared" si="15"/>
        <v>-</v>
      </c>
      <c r="M145" s="6">
        <f t="shared" si="15"/>
        <v>-1</v>
      </c>
      <c r="N145" s="6">
        <f t="shared" si="15"/>
        <v>1.4285714285714286</v>
      </c>
    </row>
    <row r="146" spans="2:14" ht="15" thickBot="1" x14ac:dyDescent="0.25">
      <c r="B146" s="4" t="s">
        <v>74</v>
      </c>
      <c r="C146" s="10">
        <v>2</v>
      </c>
      <c r="D146" s="10">
        <v>0</v>
      </c>
      <c r="E146" s="10">
        <v>4</v>
      </c>
      <c r="F146" s="10">
        <v>6</v>
      </c>
      <c r="G146" s="10">
        <v>16</v>
      </c>
      <c r="H146" s="10">
        <v>0</v>
      </c>
      <c r="I146" s="10">
        <v>1</v>
      </c>
      <c r="J146" s="10">
        <v>17</v>
      </c>
      <c r="K146" s="6">
        <f t="shared" si="16"/>
        <v>7</v>
      </c>
      <c r="L146" s="6" t="str">
        <f t="shared" si="15"/>
        <v>-</v>
      </c>
      <c r="M146" s="6">
        <f t="shared" si="15"/>
        <v>-0.75</v>
      </c>
      <c r="N146" s="6">
        <f t="shared" si="15"/>
        <v>1.8333333333333333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2</v>
      </c>
      <c r="J147" s="10">
        <v>2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26</v>
      </c>
      <c r="D148" s="10">
        <v>0</v>
      </c>
      <c r="E148" s="10">
        <v>6</v>
      </c>
      <c r="F148" s="10">
        <v>32</v>
      </c>
      <c r="G148" s="10">
        <v>72</v>
      </c>
      <c r="H148" s="10">
        <v>0</v>
      </c>
      <c r="I148" s="10">
        <v>3</v>
      </c>
      <c r="J148" s="10">
        <v>75</v>
      </c>
      <c r="K148" s="6">
        <f t="shared" ref="K148" si="17">IF(C148=0,"-",(G148-C148)/C148)</f>
        <v>1.7692307692307692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1.34375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4.7619047619047616E-2</v>
      </c>
      <c r="D149" s="6" t="str">
        <f t="shared" si="21"/>
        <v>-</v>
      </c>
      <c r="E149" s="6" t="str">
        <f t="shared" si="21"/>
        <v>-</v>
      </c>
      <c r="F149" s="6">
        <f t="shared" si="21"/>
        <v>4.5454545454545456E-2</v>
      </c>
      <c r="G149" s="6">
        <f t="shared" si="21"/>
        <v>5.5555555555555552E-2</v>
      </c>
      <c r="H149" s="6" t="str">
        <f t="shared" si="21"/>
        <v>-</v>
      </c>
      <c r="I149" s="6" t="str">
        <f t="shared" si="21"/>
        <v>-</v>
      </c>
      <c r="J149" s="6">
        <f t="shared" si="21"/>
        <v>5.5555555555555552E-2</v>
      </c>
      <c r="K149" s="6">
        <f>IF(OR(C149="-",G149="-"),"-",(G149-C149)/C149)</f>
        <v>0.16666666666666666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0.22222222222222213</v>
      </c>
    </row>
    <row r="150" spans="2:14" ht="29.25" thickBot="1" x14ac:dyDescent="0.25">
      <c r="B150" s="7" t="s">
        <v>77</v>
      </c>
      <c r="C150" s="6">
        <f t="shared" si="21"/>
        <v>0.6</v>
      </c>
      <c r="D150" s="6" t="str">
        <f t="shared" si="21"/>
        <v>-</v>
      </c>
      <c r="E150" s="6">
        <f t="shared" si="21"/>
        <v>0.2</v>
      </c>
      <c r="F150" s="6">
        <f t="shared" si="21"/>
        <v>0.4</v>
      </c>
      <c r="G150" s="6">
        <f t="shared" si="21"/>
        <v>0.1111111111111111</v>
      </c>
      <c r="H150" s="6" t="str">
        <f t="shared" si="21"/>
        <v>-</v>
      </c>
      <c r="I150" s="6" t="str">
        <f t="shared" si="21"/>
        <v>-</v>
      </c>
      <c r="J150" s="6">
        <f t="shared" si="21"/>
        <v>0.10526315789473684</v>
      </c>
      <c r="K150" s="6">
        <f>IF(OR(C150="-",G150="-"),"-",(G150-C150)/C150)</f>
        <v>-0.81481481481481477</v>
      </c>
      <c r="L150" s="6" t="str">
        <f t="shared" si="22"/>
        <v>-</v>
      </c>
      <c r="M150" s="6" t="str">
        <f t="shared" si="22"/>
        <v>-</v>
      </c>
      <c r="N150" s="6">
        <f t="shared" si="22"/>
        <v>-0.73684210526315796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22</v>
      </c>
      <c r="D157" s="19">
        <v>67</v>
      </c>
      <c r="E157" s="18">
        <f>IF(C157=0,"-",(D157-C157)/C157)</f>
        <v>2.0454545454545454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3</v>
      </c>
      <c r="D158" s="19">
        <v>5</v>
      </c>
      <c r="E158" s="18">
        <f t="shared" ref="E158:E159" si="23">IF(C158=0,"-",(D158-C158)/C158)</f>
        <v>0.66666666666666663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0.84615384615384615</v>
      </c>
      <c r="D160" s="18">
        <f>IF(D157=0,"-",D157/(D157+D158+D159))</f>
        <v>0.93055555555555558</v>
      </c>
      <c r="E160" s="18">
        <f>IF(OR(C160="-",D160="-"),"-",(D160-C160)/C160)</f>
        <v>9.9747474747474793E-2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5</v>
      </c>
      <c r="D166" s="5">
        <v>4</v>
      </c>
      <c r="E166" s="6">
        <f>IF(C166=0,"-",(D166-C166)/C166)</f>
        <v>-0.2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3</v>
      </c>
      <c r="E167" s="6">
        <f t="shared" ref="E167:E168" si="24">IF(C167=0,"-",(D167-C167)/C167)</f>
        <v>-0.25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1</v>
      </c>
      <c r="E168" s="6">
        <f t="shared" si="24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4</v>
      </c>
      <c r="E178" s="6">
        <f>IF(C178=0,"-",(D178-C178)/C178)</f>
        <v>0</v>
      </c>
      <c r="H178" s="13"/>
    </row>
    <row r="179" spans="2:8" ht="15" thickBot="1" x14ac:dyDescent="0.25">
      <c r="B179" s="4" t="s">
        <v>43</v>
      </c>
      <c r="C179" s="5">
        <v>4</v>
      </c>
      <c r="D179" s="5">
        <v>4</v>
      </c>
      <c r="E179" s="6">
        <f t="shared" ref="E179:E185" si="26">IF(C179=0,"-",(D179-C179)/C179)</f>
        <v>0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39</v>
      </c>
      <c r="D182" s="5">
        <v>60</v>
      </c>
      <c r="E182" s="6">
        <f t="shared" si="26"/>
        <v>0.53846153846153844</v>
      </c>
      <c r="H182" s="13"/>
    </row>
    <row r="183" spans="2:8" ht="15" thickBot="1" x14ac:dyDescent="0.25">
      <c r="B183" s="4" t="s">
        <v>47</v>
      </c>
      <c r="C183" s="5">
        <v>38</v>
      </c>
      <c r="D183" s="5">
        <v>56</v>
      </c>
      <c r="E183" s="6">
        <f t="shared" si="26"/>
        <v>0.47368421052631576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4</v>
      </c>
      <c r="E185" s="6">
        <f t="shared" si="26"/>
        <v>3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3</v>
      </c>
      <c r="E197" s="6">
        <f t="shared" ref="E197:E200" si="27">IF(C197=0,"-",(D197-C197)/C197)</f>
        <v>-0.5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6</v>
      </c>
      <c r="D199" s="5">
        <v>3</v>
      </c>
      <c r="E199" s="6">
        <f t="shared" si="27"/>
        <v>-0.5</v>
      </c>
    </row>
    <row r="200" spans="2:5" ht="15" thickBot="1" x14ac:dyDescent="0.25">
      <c r="B200" s="4" t="s">
        <v>85</v>
      </c>
      <c r="C200" s="5">
        <v>6</v>
      </c>
      <c r="D200" s="5">
        <v>3</v>
      </c>
      <c r="E200" s="6">
        <f t="shared" si="27"/>
        <v>-0.5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3</v>
      </c>
      <c r="E208" s="6">
        <f t="shared" si="28"/>
        <v>-0.5</v>
      </c>
    </row>
    <row r="209" spans="2:5" ht="20.100000000000001" customHeight="1" thickBot="1" x14ac:dyDescent="0.25">
      <c r="B209" s="17" t="s">
        <v>86</v>
      </c>
      <c r="C209" s="5">
        <v>6</v>
      </c>
      <c r="D209" s="5">
        <v>3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8</v>
      </c>
      <c r="D221" s="5">
        <v>1</v>
      </c>
      <c r="E221" s="6">
        <f t="shared" ref="E221:E223" si="30">IF(C221=0,"-",(D221-C221)/C221)</f>
        <v>-0.875</v>
      </c>
    </row>
    <row r="222" spans="2:5" ht="15" thickBot="1" x14ac:dyDescent="0.25">
      <c r="B222" s="16" t="s">
        <v>92</v>
      </c>
      <c r="C222" s="5">
        <v>6</v>
      </c>
      <c r="D222" s="5">
        <v>4</v>
      </c>
      <c r="E222" s="6">
        <f t="shared" si="30"/>
        <v>-0.33333333333333331</v>
      </c>
    </row>
    <row r="223" spans="2:5" ht="15" thickBot="1" x14ac:dyDescent="0.25">
      <c r="B223" s="16" t="s">
        <v>93</v>
      </c>
      <c r="C223" s="5">
        <v>16</v>
      </c>
      <c r="D223" s="5">
        <v>12</v>
      </c>
      <c r="E223" s="6">
        <f t="shared" si="30"/>
        <v>-0.25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437</v>
      </c>
      <c r="D14" s="5">
        <v>740</v>
      </c>
      <c r="E14" s="6">
        <f>IF(C14&gt;0,(D14-C14)/C14)</f>
        <v>0.69336384439359267</v>
      </c>
    </row>
    <row r="15" spans="1:5" ht="20.100000000000001" customHeight="1" thickBot="1" x14ac:dyDescent="0.25">
      <c r="B15" s="4" t="s">
        <v>17</v>
      </c>
      <c r="C15" s="5">
        <v>437</v>
      </c>
      <c r="D15" s="5">
        <v>740</v>
      </c>
      <c r="E15" s="6">
        <f t="shared" ref="E15:E25" si="0">IF(C15&gt;0,(D15-C15)/C15)</f>
        <v>0.69336384439359267</v>
      </c>
    </row>
    <row r="16" spans="1:5" ht="20.100000000000001" customHeight="1" thickBot="1" x14ac:dyDescent="0.25">
      <c r="B16" s="4" t="s">
        <v>18</v>
      </c>
      <c r="C16" s="5">
        <v>202</v>
      </c>
      <c r="D16" s="5">
        <v>396</v>
      </c>
      <c r="E16" s="6">
        <f t="shared" si="0"/>
        <v>0.96039603960396036</v>
      </c>
    </row>
    <row r="17" spans="2:5" ht="20.100000000000001" customHeight="1" thickBot="1" x14ac:dyDescent="0.25">
      <c r="B17" s="4" t="s">
        <v>19</v>
      </c>
      <c r="C17" s="5">
        <v>235</v>
      </c>
      <c r="D17" s="5">
        <v>344</v>
      </c>
      <c r="E17" s="6">
        <f t="shared" si="0"/>
        <v>0.46382978723404256</v>
      </c>
    </row>
    <row r="18" spans="2:5" ht="20.100000000000001" customHeight="1" thickBot="1" x14ac:dyDescent="0.25">
      <c r="B18" s="4" t="s">
        <v>100</v>
      </c>
      <c r="C18" s="5">
        <v>1</v>
      </c>
      <c r="D18" s="5">
        <v>2</v>
      </c>
      <c r="E18" s="6">
        <f>IF(C18=0,"-",(D18-C18)/C18)</f>
        <v>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0.53775743707093826</v>
      </c>
      <c r="D20" s="6">
        <f>D17/D15</f>
        <v>0.46486486486486489</v>
      </c>
      <c r="E20" s="6">
        <f t="shared" si="0"/>
        <v>-0.13554916618746407</v>
      </c>
    </row>
    <row r="21" spans="2:5" ht="30" customHeight="1" thickBot="1" x14ac:dyDescent="0.25">
      <c r="B21" s="4" t="s">
        <v>23</v>
      </c>
      <c r="C21" s="5">
        <v>14</v>
      </c>
      <c r="D21" s="5">
        <v>21</v>
      </c>
      <c r="E21" s="6">
        <f t="shared" si="0"/>
        <v>0.5</v>
      </c>
    </row>
    <row r="22" spans="2:5" ht="20.100000000000001" customHeight="1" thickBot="1" x14ac:dyDescent="0.25">
      <c r="B22" s="4" t="s">
        <v>24</v>
      </c>
      <c r="C22" s="5">
        <v>10</v>
      </c>
      <c r="D22" s="5">
        <v>13</v>
      </c>
      <c r="E22" s="6">
        <f t="shared" si="0"/>
        <v>0.3</v>
      </c>
    </row>
    <row r="23" spans="2:5" ht="20.100000000000001" customHeight="1" thickBot="1" x14ac:dyDescent="0.25">
      <c r="B23" s="4" t="s">
        <v>25</v>
      </c>
      <c r="C23" s="5">
        <v>4</v>
      </c>
      <c r="D23" s="5">
        <v>8</v>
      </c>
      <c r="E23" s="6">
        <f t="shared" si="0"/>
        <v>1</v>
      </c>
    </row>
    <row r="24" spans="2:5" ht="20.100000000000001" customHeight="1" thickBot="1" x14ac:dyDescent="0.25">
      <c r="B24" s="4" t="s">
        <v>21</v>
      </c>
      <c r="C24" s="6">
        <f>C23/C21</f>
        <v>0.2857142857142857</v>
      </c>
      <c r="D24" s="6">
        <f t="shared" ref="D24" si="1">D23/D21</f>
        <v>0.38095238095238093</v>
      </c>
      <c r="E24" s="6">
        <f t="shared" si="0"/>
        <v>0.33333333333333331</v>
      </c>
    </row>
    <row r="25" spans="2:5" ht="20.100000000000001" customHeight="1" thickBot="1" x14ac:dyDescent="0.25">
      <c r="B25" s="7" t="s">
        <v>26</v>
      </c>
      <c r="C25" s="6">
        <v>0.13025451792415429</v>
      </c>
      <c r="D25" s="6">
        <v>0.22071763056640917</v>
      </c>
      <c r="E25" s="6">
        <f t="shared" si="0"/>
        <v>0.69451036389333154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101</v>
      </c>
      <c r="D34" s="5">
        <v>98</v>
      </c>
      <c r="E34" s="6">
        <f>IF(C34&gt;0,(D34-C34)/C34,"-")</f>
        <v>-2.9702970297029702E-2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71</v>
      </c>
      <c r="D36" s="5">
        <v>67</v>
      </c>
      <c r="E36" s="6">
        <f t="shared" si="2"/>
        <v>-5.6338028169014086E-2</v>
      </c>
    </row>
    <row r="37" spans="2:5" ht="20.100000000000001" customHeight="1" thickBot="1" x14ac:dyDescent="0.25">
      <c r="B37" s="4" t="s">
        <v>30</v>
      </c>
      <c r="C37" s="5">
        <v>30</v>
      </c>
      <c r="D37" s="5">
        <v>31</v>
      </c>
      <c r="E37" s="6">
        <f t="shared" si="2"/>
        <v>3.3333333333333333E-2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76</v>
      </c>
      <c r="D44" s="5">
        <v>108</v>
      </c>
      <c r="E44" s="6">
        <f>IF(C44&gt;0,(D44-C44)/C44,"-")</f>
        <v>0.42105263157894735</v>
      </c>
    </row>
    <row r="45" spans="2:5" ht="20.100000000000001" customHeight="1" thickBot="1" x14ac:dyDescent="0.25">
      <c r="B45" s="4" t="s">
        <v>34</v>
      </c>
      <c r="C45" s="5">
        <v>3</v>
      </c>
      <c r="D45" s="5">
        <v>3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19</v>
      </c>
      <c r="D46" s="5">
        <v>16</v>
      </c>
      <c r="E46" s="6">
        <f t="shared" si="3"/>
        <v>-0.15789473684210525</v>
      </c>
    </row>
    <row r="47" spans="2:5" ht="20.100000000000001" customHeight="1" thickBot="1" x14ac:dyDescent="0.25">
      <c r="B47" s="4" t="s">
        <v>32</v>
      </c>
      <c r="C47" s="5">
        <v>197</v>
      </c>
      <c r="D47" s="5">
        <v>194</v>
      </c>
      <c r="E47" s="6">
        <f t="shared" si="3"/>
        <v>-1.5228426395939087E-2</v>
      </c>
    </row>
    <row r="48" spans="2:5" ht="20.100000000000001" customHeight="1" thickBot="1" x14ac:dyDescent="0.25">
      <c r="B48" s="4" t="s">
        <v>35</v>
      </c>
      <c r="C48" s="5">
        <v>68</v>
      </c>
      <c r="D48" s="5">
        <v>31</v>
      </c>
      <c r="E48" s="6">
        <f t="shared" si="3"/>
        <v>-0.54411764705882348</v>
      </c>
    </row>
    <row r="49" spans="2:5" ht="20.100000000000001" customHeight="1" thickBot="1" x14ac:dyDescent="0.25">
      <c r="B49" s="4" t="s">
        <v>67</v>
      </c>
      <c r="C49" s="5">
        <v>16</v>
      </c>
      <c r="D49" s="5">
        <v>259</v>
      </c>
      <c r="E49" s="6">
        <f t="shared" si="3"/>
        <v>15.1875</v>
      </c>
    </row>
    <row r="50" spans="2:5" ht="20.100000000000001" customHeight="1" collapsed="1" thickBot="1" x14ac:dyDescent="0.25">
      <c r="B50" s="4" t="s">
        <v>36</v>
      </c>
      <c r="C50" s="6">
        <f>C44/(C44+C45)</f>
        <v>0.96202531645569622</v>
      </c>
      <c r="D50" s="6">
        <f>D44/(D44+D45)</f>
        <v>0.97297297297297303</v>
      </c>
      <c r="E50" s="6">
        <f t="shared" si="3"/>
        <v>1.1379800853485099E-2</v>
      </c>
    </row>
    <row r="51" spans="2:5" ht="20.100000000000001" customHeight="1" thickBot="1" x14ac:dyDescent="0.25">
      <c r="B51" s="4" t="s">
        <v>37</v>
      </c>
      <c r="C51" s="6">
        <f>C47/(C46+C47)</f>
        <v>0.91203703703703709</v>
      </c>
      <c r="D51" s="6">
        <f t="shared" ref="D51" si="4">D47/(D46+D47)</f>
        <v>0.92380952380952386</v>
      </c>
      <c r="E51" s="6">
        <f t="shared" si="3"/>
        <v>1.2907904278462648E-2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79</v>
      </c>
      <c r="D58" s="5">
        <v>111</v>
      </c>
      <c r="E58" s="6">
        <f>IF(C58&gt;0,(D58-C58)/C58,"-")</f>
        <v>0.4050632911392405</v>
      </c>
    </row>
    <row r="59" spans="2:5" ht="20.100000000000001" customHeight="1" thickBot="1" x14ac:dyDescent="0.25">
      <c r="B59" s="4" t="s">
        <v>41</v>
      </c>
      <c r="C59" s="5">
        <v>32</v>
      </c>
      <c r="D59" s="5">
        <v>49</v>
      </c>
      <c r="E59" s="6">
        <f t="shared" ref="E59:E63" si="5">IF(C59&gt;0,(D59-C59)/C59,"-")</f>
        <v>0.53125</v>
      </c>
    </row>
    <row r="60" spans="2:5" ht="20.100000000000001" customHeight="1" thickBot="1" x14ac:dyDescent="0.25">
      <c r="B60" s="4" t="s">
        <v>42</v>
      </c>
      <c r="C60" s="5">
        <v>44</v>
      </c>
      <c r="D60" s="5">
        <v>59</v>
      </c>
      <c r="E60" s="6">
        <f t="shared" si="5"/>
        <v>0.34090909090909088</v>
      </c>
    </row>
    <row r="61" spans="2:5" ht="20.100000000000001" customHeight="1" collapsed="1" thickBot="1" x14ac:dyDescent="0.25">
      <c r="B61" s="4" t="s">
        <v>98</v>
      </c>
      <c r="C61" s="6">
        <f>(C59+C60)/C58</f>
        <v>0.96202531645569622</v>
      </c>
      <c r="D61" s="6">
        <f>(D59+D60)/D58</f>
        <v>0.97297297297297303</v>
      </c>
      <c r="E61" s="6">
        <f t="shared" si="5"/>
        <v>1.1379800853485099E-2</v>
      </c>
    </row>
    <row r="62" spans="2:5" ht="20.100000000000001" customHeight="1" thickBot="1" x14ac:dyDescent="0.25">
      <c r="B62" s="4" t="s">
        <v>39</v>
      </c>
      <c r="C62" s="6">
        <v>0.91428571428571426</v>
      </c>
      <c r="D62" s="6">
        <v>0.94230769230769229</v>
      </c>
      <c r="E62" s="6">
        <f t="shared" si="5"/>
        <v>3.0649038461538474E-2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520</v>
      </c>
      <c r="D70" s="5">
        <v>823</v>
      </c>
      <c r="E70" s="6">
        <f>IF(C70&gt;0,(D70-C70)/C70,"-")</f>
        <v>0.58269230769230773</v>
      </c>
    </row>
    <row r="71" spans="2:5" ht="20.100000000000001" customHeight="1" thickBot="1" x14ac:dyDescent="0.25">
      <c r="B71" s="4" t="s">
        <v>45</v>
      </c>
      <c r="C71" s="5">
        <v>101</v>
      </c>
      <c r="D71" s="5">
        <v>226</v>
      </c>
      <c r="E71" s="6">
        <f t="shared" ref="E71:E77" si="6">IF(C71&gt;0,(D71-C71)/C71,"-")</f>
        <v>1.2376237623762376</v>
      </c>
    </row>
    <row r="72" spans="2:5" ht="20.100000000000001" customHeight="1" thickBot="1" x14ac:dyDescent="0.25">
      <c r="B72" s="4" t="s">
        <v>43</v>
      </c>
      <c r="C72" s="5">
        <v>1</v>
      </c>
      <c r="D72" s="5">
        <v>2</v>
      </c>
      <c r="E72" s="6">
        <f t="shared" si="6"/>
        <v>1</v>
      </c>
    </row>
    <row r="73" spans="2:5" ht="20.100000000000001" customHeight="1" thickBot="1" x14ac:dyDescent="0.25">
      <c r="B73" s="4" t="s">
        <v>46</v>
      </c>
      <c r="C73" s="5">
        <v>329</v>
      </c>
      <c r="D73" s="5">
        <v>522</v>
      </c>
      <c r="E73" s="6">
        <f t="shared" si="6"/>
        <v>0.58662613981762923</v>
      </c>
    </row>
    <row r="74" spans="2:5" ht="20.100000000000001" customHeight="1" thickBot="1" x14ac:dyDescent="0.25">
      <c r="B74" s="4" t="s">
        <v>47</v>
      </c>
      <c r="C74" s="5">
        <v>79</v>
      </c>
      <c r="D74" s="5">
        <v>50</v>
      </c>
      <c r="E74" s="6">
        <f t="shared" si="6"/>
        <v>-0.36708860759493672</v>
      </c>
    </row>
    <row r="75" spans="2:5" ht="20.100000000000001" customHeight="1" thickBot="1" x14ac:dyDescent="0.25">
      <c r="B75" s="4" t="s">
        <v>48</v>
      </c>
      <c r="C75" s="5">
        <v>10</v>
      </c>
      <c r="D75" s="5">
        <v>23</v>
      </c>
      <c r="E75" s="6">
        <f t="shared" si="6"/>
        <v>1.3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54</v>
      </c>
      <c r="D90" s="5">
        <v>53</v>
      </c>
      <c r="E90" s="6">
        <f>IF(C90&gt;0,(D90-C90)/C90,"-")</f>
        <v>-1.8518518518518517E-2</v>
      </c>
    </row>
    <row r="91" spans="2:5" ht="29.25" thickBot="1" x14ac:dyDescent="0.25">
      <c r="B91" s="4" t="s">
        <v>52</v>
      </c>
      <c r="C91" s="5">
        <v>28</v>
      </c>
      <c r="D91" s="5">
        <v>31</v>
      </c>
      <c r="E91" s="6">
        <f t="shared" ref="E91:E93" si="7">IF(C91&gt;0,(D91-C91)/C91,"-")</f>
        <v>0.10714285714285714</v>
      </c>
    </row>
    <row r="92" spans="2:5" ht="29.25" customHeight="1" thickBot="1" x14ac:dyDescent="0.25">
      <c r="B92" s="4" t="s">
        <v>53</v>
      </c>
      <c r="C92" s="5">
        <v>22</v>
      </c>
      <c r="D92" s="5">
        <v>10</v>
      </c>
      <c r="E92" s="6">
        <f t="shared" si="7"/>
        <v>-0.54545454545454541</v>
      </c>
    </row>
    <row r="93" spans="2:5" ht="29.25" customHeight="1" thickBot="1" x14ac:dyDescent="0.25">
      <c r="B93" s="4" t="s">
        <v>54</v>
      </c>
      <c r="C93" s="6">
        <f>(C90+C91)/(C90+C91+C92)</f>
        <v>0.78846153846153844</v>
      </c>
      <c r="D93" s="6">
        <f>(D90+D91)/(D90+D91+D92)</f>
        <v>0.8936170212765957</v>
      </c>
      <c r="E93" s="6">
        <f t="shared" si="7"/>
        <v>0.13336792942397507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104</v>
      </c>
      <c r="D100" s="5">
        <v>94</v>
      </c>
      <c r="E100" s="6">
        <f>IF(C100&gt;0,(D100-C100)/C100,"-")</f>
        <v>-9.6153846153846159E-2</v>
      </c>
    </row>
    <row r="101" spans="2:5" ht="20.100000000000001" customHeight="1" thickBot="1" x14ac:dyDescent="0.25">
      <c r="B101" s="4" t="s">
        <v>41</v>
      </c>
      <c r="C101" s="5">
        <v>44</v>
      </c>
      <c r="D101" s="5">
        <v>44</v>
      </c>
      <c r="E101" s="6">
        <f t="shared" ref="E101:E105" si="8">IF(C101&gt;0,(D101-C101)/C101,"-")</f>
        <v>0</v>
      </c>
    </row>
    <row r="102" spans="2:5" ht="20.100000000000001" customHeight="1" thickBot="1" x14ac:dyDescent="0.25">
      <c r="B102" s="4" t="s">
        <v>42</v>
      </c>
      <c r="C102" s="5">
        <v>38</v>
      </c>
      <c r="D102" s="5">
        <v>40</v>
      </c>
      <c r="E102" s="6">
        <f t="shared" si="8"/>
        <v>5.2631578947368418E-2</v>
      </c>
    </row>
    <row r="103" spans="2:5" ht="20.100000000000001" customHeight="1" thickBot="1" x14ac:dyDescent="0.25">
      <c r="B103" s="4" t="s">
        <v>98</v>
      </c>
      <c r="C103" s="6">
        <f>(C101+C102)/C100</f>
        <v>0.78846153846153844</v>
      </c>
      <c r="D103" s="6">
        <f>(D101+D102)/D100</f>
        <v>0.8936170212765957</v>
      </c>
      <c r="E103" s="6">
        <f t="shared" si="8"/>
        <v>0.13336792942397507</v>
      </c>
    </row>
    <row r="104" spans="2:5" ht="20.100000000000001" customHeight="1" thickBot="1" x14ac:dyDescent="0.25">
      <c r="B104" s="4" t="s">
        <v>39</v>
      </c>
      <c r="C104" s="6">
        <v>0.83018867924528306</v>
      </c>
      <c r="D104" s="6">
        <v>0.88</v>
      </c>
      <c r="E104" s="6">
        <f t="shared" si="8"/>
        <v>5.9999999999999956E-2</v>
      </c>
    </row>
    <row r="105" spans="2:5" ht="20.100000000000001" customHeight="1" thickBot="1" x14ac:dyDescent="0.25">
      <c r="B105" s="4" t="s">
        <v>40</v>
      </c>
      <c r="C105" s="6">
        <v>0.74509803921568629</v>
      </c>
      <c r="D105" s="6">
        <v>0.90909090909090906</v>
      </c>
      <c r="E105" s="6">
        <f t="shared" si="8"/>
        <v>0.22009569377990423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80</v>
      </c>
      <c r="D112" s="5">
        <v>83</v>
      </c>
      <c r="E112" s="6">
        <f>IF(C112&gt;0,(D112-C112)/C112,"-")</f>
        <v>3.7499999999999999E-2</v>
      </c>
    </row>
    <row r="113" spans="2:14" ht="15" thickBot="1" x14ac:dyDescent="0.25">
      <c r="B113" s="4" t="s">
        <v>56</v>
      </c>
      <c r="C113" s="5">
        <v>56</v>
      </c>
      <c r="D113" s="5">
        <v>66</v>
      </c>
      <c r="E113" s="6">
        <f t="shared" ref="E113:E114" si="9">IF(C113&gt;0,(D113-C113)/C113,"-")</f>
        <v>0.17857142857142858</v>
      </c>
    </row>
    <row r="114" spans="2:14" ht="15" thickBot="1" x14ac:dyDescent="0.25">
      <c r="B114" s="4" t="s">
        <v>57</v>
      </c>
      <c r="C114" s="5">
        <v>24</v>
      </c>
      <c r="D114" s="5">
        <v>17</v>
      </c>
      <c r="E114" s="6">
        <f t="shared" si="9"/>
        <v>-0.29166666666666669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4</v>
      </c>
      <c r="D128" s="10">
        <v>1</v>
      </c>
      <c r="E128" s="10">
        <v>0</v>
      </c>
      <c r="F128" s="10">
        <v>5</v>
      </c>
      <c r="G128" s="10">
        <v>0</v>
      </c>
      <c r="H128" s="10">
        <v>0</v>
      </c>
      <c r="I128" s="10">
        <v>0</v>
      </c>
      <c r="J128" s="10">
        <v>0</v>
      </c>
      <c r="K128" s="6">
        <f>IF(C128=0,"-",(G128-C128)/C128)</f>
        <v>-1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-1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1</v>
      </c>
      <c r="E133" s="10">
        <v>0</v>
      </c>
      <c r="F133" s="10">
        <v>5</v>
      </c>
      <c r="G133" s="10">
        <v>0</v>
      </c>
      <c r="H133" s="10">
        <v>0</v>
      </c>
      <c r="I133" s="10">
        <v>0</v>
      </c>
      <c r="J133" s="10">
        <v>0</v>
      </c>
      <c r="K133" s="6">
        <f t="shared" si="11"/>
        <v>-1</v>
      </c>
      <c r="L133" s="6">
        <f t="shared" si="10"/>
        <v>-1</v>
      </c>
      <c r="M133" s="6" t="str">
        <f t="shared" si="10"/>
        <v>-</v>
      </c>
      <c r="N133" s="6">
        <f t="shared" si="10"/>
        <v>-1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0</v>
      </c>
      <c r="F143" s="10">
        <v>6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2</v>
      </c>
      <c r="H144" s="10">
        <v>0</v>
      </c>
      <c r="I144" s="10">
        <v>1</v>
      </c>
      <c r="J144" s="10">
        <v>3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0</v>
      </c>
      <c r="D145" s="10">
        <v>0</v>
      </c>
      <c r="E145" s="10">
        <v>0</v>
      </c>
      <c r="F145" s="10">
        <v>0</v>
      </c>
      <c r="G145" s="10">
        <v>7</v>
      </c>
      <c r="H145" s="10">
        <v>0</v>
      </c>
      <c r="I145" s="10">
        <v>0</v>
      </c>
      <c r="J145" s="10">
        <v>7</v>
      </c>
      <c r="K145" s="6" t="str">
        <f t="shared" si="16"/>
        <v>-</v>
      </c>
      <c r="L145" s="6" t="str">
        <f t="shared" si="15"/>
        <v>-</v>
      </c>
      <c r="M145" s="6" t="str">
        <f t="shared" si="15"/>
        <v>-</v>
      </c>
      <c r="N145" s="6" t="str">
        <f t="shared" si="15"/>
        <v>-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</v>
      </c>
      <c r="D148" s="10">
        <v>0</v>
      </c>
      <c r="E148" s="10">
        <v>0</v>
      </c>
      <c r="F148" s="10">
        <v>6</v>
      </c>
      <c r="G148" s="10">
        <v>9</v>
      </c>
      <c r="H148" s="10">
        <v>0</v>
      </c>
      <c r="I148" s="10">
        <v>1</v>
      </c>
      <c r="J148" s="10">
        <v>10</v>
      </c>
      <c r="K148" s="6">
        <f t="shared" ref="K148" si="17">IF(C148=0,"-",(G148-C148)/C148)</f>
        <v>0.5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0.66666666666666663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1</v>
      </c>
      <c r="D149" s="6" t="str">
        <f t="shared" si="21"/>
        <v>-</v>
      </c>
      <c r="E149" s="6" t="str">
        <f t="shared" si="21"/>
        <v>-</v>
      </c>
      <c r="F149" s="6">
        <f t="shared" si="21"/>
        <v>1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>
        <f t="shared" si="21"/>
        <v>1</v>
      </c>
      <c r="H150" s="6" t="str">
        <f t="shared" si="21"/>
        <v>-</v>
      </c>
      <c r="I150" s="6">
        <f t="shared" si="21"/>
        <v>1</v>
      </c>
      <c r="J150" s="6">
        <f t="shared" si="21"/>
        <v>1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</v>
      </c>
      <c r="D157" s="19">
        <v>7</v>
      </c>
      <c r="E157" s="18">
        <f>IF(C157=0,"-",(D157-C157)/C157)</f>
        <v>0.4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</v>
      </c>
      <c r="D158" s="19">
        <v>1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0.83333333333333337</v>
      </c>
      <c r="D160" s="18">
        <f>IF(D157=0,"-",D157/(D157+D158+D159))</f>
        <v>0.77777777777777779</v>
      </c>
      <c r="E160" s="18">
        <f>IF(OR(C160="-",D160="-"),"-",(D160-C160)/C160)</f>
        <v>-6.6666666666666693E-2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5</v>
      </c>
      <c r="D166" s="5">
        <v>0</v>
      </c>
      <c r="E166" s="6">
        <f>IF(C166=0,"-",(D166-C166)/C166)</f>
        <v>-1</v>
      </c>
    </row>
    <row r="167" spans="2:14" ht="20.100000000000001" customHeight="1" thickBot="1" x14ac:dyDescent="0.25">
      <c r="B167" s="4" t="s">
        <v>41</v>
      </c>
      <c r="C167" s="5">
        <v>3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2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>
        <v>1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0</v>
      </c>
      <c r="E178" s="6">
        <f>IF(C178=0,"-",(D178-C178)/C178)</f>
        <v>-1</v>
      </c>
      <c r="H178" s="13"/>
    </row>
    <row r="179" spans="2:8" ht="15" thickBot="1" x14ac:dyDescent="0.25">
      <c r="B179" s="4" t="s">
        <v>43</v>
      </c>
      <c r="C179" s="5">
        <v>4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1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6</v>
      </c>
      <c r="D182" s="5">
        <v>17</v>
      </c>
      <c r="E182" s="6">
        <f t="shared" si="26"/>
        <v>1.8333333333333333</v>
      </c>
      <c r="H182" s="13"/>
    </row>
    <row r="183" spans="2:8" ht="15" thickBot="1" x14ac:dyDescent="0.25">
      <c r="B183" s="4" t="s">
        <v>47</v>
      </c>
      <c r="C183" s="5">
        <v>6</v>
      </c>
      <c r="D183" s="5">
        <v>15</v>
      </c>
      <c r="E183" s="6">
        <f t="shared" si="26"/>
        <v>1.5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0</v>
      </c>
      <c r="D185" s="5">
        <v>2</v>
      </c>
      <c r="E185" s="6" t="str">
        <f t="shared" si="26"/>
        <v>-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1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1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0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6</v>
      </c>
      <c r="E221" s="6">
        <f t="shared" ref="E221:E223" si="30">IF(C221=0,"-",(D221-C221)/C221)</f>
        <v>5</v>
      </c>
    </row>
    <row r="222" spans="2:5" ht="15" thickBot="1" x14ac:dyDescent="0.25">
      <c r="B222" s="16" t="s">
        <v>92</v>
      </c>
      <c r="C222" s="5">
        <v>2</v>
      </c>
      <c r="D222" s="5">
        <v>1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5</v>
      </c>
      <c r="D223" s="5">
        <v>8</v>
      </c>
      <c r="E223" s="6">
        <f t="shared" si="30"/>
        <v>0.6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1429</v>
      </c>
      <c r="D14" s="5">
        <v>1562</v>
      </c>
      <c r="E14" s="6">
        <f>IF(C14&gt;0,(D14-C14)/C14)</f>
        <v>9.3072078376487052E-2</v>
      </c>
    </row>
    <row r="15" spans="1:5" ht="20.100000000000001" customHeight="1" thickBot="1" x14ac:dyDescent="0.25">
      <c r="B15" s="4" t="s">
        <v>17</v>
      </c>
      <c r="C15" s="5">
        <v>1429</v>
      </c>
      <c r="D15" s="5">
        <v>1562</v>
      </c>
      <c r="E15" s="6">
        <f t="shared" ref="E15:E25" si="0">IF(C15&gt;0,(D15-C15)/C15)</f>
        <v>9.3072078376487052E-2</v>
      </c>
    </row>
    <row r="16" spans="1:5" ht="20.100000000000001" customHeight="1" thickBot="1" x14ac:dyDescent="0.25">
      <c r="B16" s="4" t="s">
        <v>18</v>
      </c>
      <c r="C16" s="5">
        <v>862</v>
      </c>
      <c r="D16" s="5">
        <v>906</v>
      </c>
      <c r="E16" s="6">
        <f t="shared" si="0"/>
        <v>5.1044083526682132E-2</v>
      </c>
    </row>
    <row r="17" spans="2:5" ht="20.100000000000001" customHeight="1" thickBot="1" x14ac:dyDescent="0.25">
      <c r="B17" s="4" t="s">
        <v>19</v>
      </c>
      <c r="C17" s="5">
        <v>567</v>
      </c>
      <c r="D17" s="5">
        <v>656</v>
      </c>
      <c r="E17" s="6">
        <f t="shared" si="0"/>
        <v>0.15696649029982362</v>
      </c>
    </row>
    <row r="18" spans="2:5" ht="20.100000000000001" customHeight="1" thickBot="1" x14ac:dyDescent="0.25">
      <c r="B18" s="4" t="s">
        <v>100</v>
      </c>
      <c r="C18" s="5">
        <v>9</v>
      </c>
      <c r="D18" s="5">
        <v>3</v>
      </c>
      <c r="E18" s="6">
        <f>IF(C18=0,"-",(D18-C18)/C18)</f>
        <v>-0.66666666666666663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3</v>
      </c>
      <c r="E19" s="6">
        <f>IF(C19=0,"-",(D19-C19)/C19)</f>
        <v>0.5</v>
      </c>
    </row>
    <row r="20" spans="2:5" ht="20.100000000000001" customHeight="1" thickBot="1" x14ac:dyDescent="0.25">
      <c r="B20" s="4" t="s">
        <v>20</v>
      </c>
      <c r="C20" s="6">
        <f>C17/C15</f>
        <v>0.39678096571028693</v>
      </c>
      <c r="D20" s="6">
        <f>D17/D15</f>
        <v>0.41997439180537771</v>
      </c>
      <c r="E20" s="6">
        <f t="shared" si="0"/>
        <v>5.8453978641772014E-2</v>
      </c>
    </row>
    <row r="21" spans="2:5" ht="30" customHeight="1" thickBot="1" x14ac:dyDescent="0.25">
      <c r="B21" s="4" t="s">
        <v>23</v>
      </c>
      <c r="C21" s="5">
        <v>83</v>
      </c>
      <c r="D21" s="5">
        <v>71</v>
      </c>
      <c r="E21" s="6">
        <f t="shared" si="0"/>
        <v>-0.14457831325301204</v>
      </c>
    </row>
    <row r="22" spans="2:5" ht="20.100000000000001" customHeight="1" thickBot="1" x14ac:dyDescent="0.25">
      <c r="B22" s="4" t="s">
        <v>24</v>
      </c>
      <c r="C22" s="5">
        <v>50</v>
      </c>
      <c r="D22" s="5">
        <v>42</v>
      </c>
      <c r="E22" s="6">
        <f t="shared" si="0"/>
        <v>-0.16</v>
      </c>
    </row>
    <row r="23" spans="2:5" ht="20.100000000000001" customHeight="1" thickBot="1" x14ac:dyDescent="0.25">
      <c r="B23" s="4" t="s">
        <v>25</v>
      </c>
      <c r="C23" s="5">
        <v>33</v>
      </c>
      <c r="D23" s="5">
        <v>29</v>
      </c>
      <c r="E23" s="6">
        <f t="shared" si="0"/>
        <v>-0.12121212121212122</v>
      </c>
    </row>
    <row r="24" spans="2:5" ht="20.100000000000001" customHeight="1" thickBot="1" x14ac:dyDescent="0.25">
      <c r="B24" s="4" t="s">
        <v>21</v>
      </c>
      <c r="C24" s="6">
        <f>C23/C21</f>
        <v>0.39759036144578314</v>
      </c>
      <c r="D24" s="6">
        <f t="shared" ref="D24" si="1">D23/D21</f>
        <v>0.40845070422535212</v>
      </c>
      <c r="E24" s="6">
        <f t="shared" si="0"/>
        <v>2.7315407597097757E-2</v>
      </c>
    </row>
    <row r="25" spans="2:5" ht="20.100000000000001" customHeight="1" thickBot="1" x14ac:dyDescent="0.25">
      <c r="B25" s="7" t="s">
        <v>26</v>
      </c>
      <c r="C25" s="6">
        <v>0.12594957962454861</v>
      </c>
      <c r="D25" s="6">
        <v>0.13772598700684927</v>
      </c>
      <c r="E25" s="6">
        <f t="shared" si="0"/>
        <v>9.3500966159678497E-2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238</v>
      </c>
      <c r="D34" s="5">
        <v>257</v>
      </c>
      <c r="E34" s="6">
        <f>IF(C34&gt;0,(D34-C34)/C34,"-")</f>
        <v>7.9831932773109238E-2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143</v>
      </c>
      <c r="D36" s="5">
        <v>185</v>
      </c>
      <c r="E36" s="6">
        <f t="shared" si="2"/>
        <v>0.2937062937062937</v>
      </c>
    </row>
    <row r="37" spans="2:5" ht="20.100000000000001" customHeight="1" thickBot="1" x14ac:dyDescent="0.25">
      <c r="B37" s="4" t="s">
        <v>30</v>
      </c>
      <c r="C37" s="5">
        <v>95</v>
      </c>
      <c r="D37" s="5">
        <v>72</v>
      </c>
      <c r="E37" s="6">
        <f t="shared" si="2"/>
        <v>-0.24210526315789474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282</v>
      </c>
      <c r="D44" s="5">
        <v>314</v>
      </c>
      <c r="E44" s="6">
        <f>IF(C44&gt;0,(D44-C44)/C44,"-")</f>
        <v>0.11347517730496454</v>
      </c>
    </row>
    <row r="45" spans="2:5" ht="20.100000000000001" customHeight="1" thickBot="1" x14ac:dyDescent="0.25">
      <c r="B45" s="4" t="s">
        <v>34</v>
      </c>
      <c r="C45" s="5">
        <v>13</v>
      </c>
      <c r="D45" s="5">
        <v>10</v>
      </c>
      <c r="E45" s="6">
        <f t="shared" ref="E45:E51" si="3">IF(C45&gt;0,(D45-C45)/C45,"-")</f>
        <v>-0.23076923076923078</v>
      </c>
    </row>
    <row r="46" spans="2:5" ht="20.100000000000001" customHeight="1" thickBot="1" x14ac:dyDescent="0.25">
      <c r="B46" s="4" t="s">
        <v>31</v>
      </c>
      <c r="C46" s="5">
        <v>21</v>
      </c>
      <c r="D46" s="5">
        <v>23</v>
      </c>
      <c r="E46" s="6">
        <f t="shared" si="3"/>
        <v>9.5238095238095233E-2</v>
      </c>
    </row>
    <row r="47" spans="2:5" ht="20.100000000000001" customHeight="1" thickBot="1" x14ac:dyDescent="0.25">
      <c r="B47" s="4" t="s">
        <v>32</v>
      </c>
      <c r="C47" s="5">
        <v>498</v>
      </c>
      <c r="D47" s="5">
        <v>528</v>
      </c>
      <c r="E47" s="6">
        <f t="shared" si="3"/>
        <v>6.0240963855421686E-2</v>
      </c>
    </row>
    <row r="48" spans="2:5" ht="20.100000000000001" customHeight="1" thickBot="1" x14ac:dyDescent="0.25">
      <c r="B48" s="4" t="s">
        <v>35</v>
      </c>
      <c r="C48" s="5">
        <v>365</v>
      </c>
      <c r="D48" s="5">
        <v>307</v>
      </c>
      <c r="E48" s="6">
        <f t="shared" si="3"/>
        <v>-0.15890410958904111</v>
      </c>
    </row>
    <row r="49" spans="2:5" ht="20.100000000000001" customHeight="1" thickBot="1" x14ac:dyDescent="0.25">
      <c r="B49" s="4" t="s">
        <v>67</v>
      </c>
      <c r="C49" s="5">
        <v>214</v>
      </c>
      <c r="D49" s="5">
        <v>149</v>
      </c>
      <c r="E49" s="6">
        <f t="shared" si="3"/>
        <v>-0.30373831775700932</v>
      </c>
    </row>
    <row r="50" spans="2:5" ht="20.100000000000001" customHeight="1" collapsed="1" thickBot="1" x14ac:dyDescent="0.25">
      <c r="B50" s="4" t="s">
        <v>36</v>
      </c>
      <c r="C50" s="6">
        <f>C44/(C44+C45)</f>
        <v>0.95593220338983054</v>
      </c>
      <c r="D50" s="6">
        <f>D44/(D44+D45)</f>
        <v>0.96913580246913578</v>
      </c>
      <c r="E50" s="6">
        <f t="shared" si="3"/>
        <v>1.3812275632606544E-2</v>
      </c>
    </row>
    <row r="51" spans="2:5" ht="20.100000000000001" customHeight="1" thickBot="1" x14ac:dyDescent="0.25">
      <c r="B51" s="4" t="s">
        <v>37</v>
      </c>
      <c r="C51" s="6">
        <f>C47/(C46+C47)</f>
        <v>0.95953757225433522</v>
      </c>
      <c r="D51" s="6">
        <f t="shared" ref="D51" si="4">D47/(D46+D47)</f>
        <v>0.95825771324863884</v>
      </c>
      <c r="E51" s="6">
        <f t="shared" si="3"/>
        <v>-1.3338289637679164E-3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295</v>
      </c>
      <c r="D58" s="5">
        <v>334</v>
      </c>
      <c r="E58" s="6">
        <f>IF(C58&gt;0,(D58-C58)/C58,"-")</f>
        <v>0.13220338983050847</v>
      </c>
    </row>
    <row r="59" spans="2:5" ht="20.100000000000001" customHeight="1" thickBot="1" x14ac:dyDescent="0.25">
      <c r="B59" s="4" t="s">
        <v>41</v>
      </c>
      <c r="C59" s="5">
        <v>154</v>
      </c>
      <c r="D59" s="5">
        <v>190</v>
      </c>
      <c r="E59" s="6">
        <f t="shared" ref="E59:E63" si="5">IF(C59&gt;0,(D59-C59)/C59,"-")</f>
        <v>0.23376623376623376</v>
      </c>
    </row>
    <row r="60" spans="2:5" ht="20.100000000000001" customHeight="1" thickBot="1" x14ac:dyDescent="0.25">
      <c r="B60" s="4" t="s">
        <v>42</v>
      </c>
      <c r="C60" s="5">
        <v>128</v>
      </c>
      <c r="D60" s="5">
        <v>134</v>
      </c>
      <c r="E60" s="6">
        <f t="shared" si="5"/>
        <v>4.6875E-2</v>
      </c>
    </row>
    <row r="61" spans="2:5" ht="20.100000000000001" customHeight="1" collapsed="1" thickBot="1" x14ac:dyDescent="0.25">
      <c r="B61" s="4" t="s">
        <v>98</v>
      </c>
      <c r="C61" s="6">
        <f>(C59+C60)/C58</f>
        <v>0.95593220338983054</v>
      </c>
      <c r="D61" s="6">
        <f>(D59+D60)/D58</f>
        <v>0.97005988023952094</v>
      </c>
      <c r="E61" s="6">
        <f t="shared" si="5"/>
        <v>1.4778952732832163E-2</v>
      </c>
    </row>
    <row r="62" spans="2:5" ht="20.100000000000001" customHeight="1" thickBot="1" x14ac:dyDescent="0.25">
      <c r="B62" s="4" t="s">
        <v>39</v>
      </c>
      <c r="C62" s="6">
        <v>0.93333333333333335</v>
      </c>
      <c r="D62" s="6">
        <v>0.96938775510204078</v>
      </c>
      <c r="E62" s="6">
        <f t="shared" si="5"/>
        <v>3.862973760932939E-2</v>
      </c>
    </row>
    <row r="63" spans="2:5" ht="20.100000000000001" customHeight="1" thickBot="1" x14ac:dyDescent="0.25">
      <c r="B63" s="4" t="s">
        <v>40</v>
      </c>
      <c r="C63" s="6">
        <v>0.98461538461538467</v>
      </c>
      <c r="D63" s="6">
        <v>0.97101449275362317</v>
      </c>
      <c r="E63" s="6">
        <f t="shared" si="5"/>
        <v>-1.3813405797101523E-2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1735</v>
      </c>
      <c r="D70" s="5">
        <v>1869</v>
      </c>
      <c r="E70" s="6">
        <f>IF(C70&gt;0,(D70-C70)/C70,"-")</f>
        <v>7.7233429394812675E-2</v>
      </c>
    </row>
    <row r="71" spans="2:5" ht="20.100000000000001" customHeight="1" thickBot="1" x14ac:dyDescent="0.25">
      <c r="B71" s="4" t="s">
        <v>45</v>
      </c>
      <c r="C71" s="5">
        <v>517</v>
      </c>
      <c r="D71" s="5">
        <v>614</v>
      </c>
      <c r="E71" s="6">
        <f t="shared" ref="E71:E77" si="6">IF(C71&gt;0,(D71-C71)/C71,"-")</f>
        <v>0.18762088974854932</v>
      </c>
    </row>
    <row r="72" spans="2:5" ht="20.100000000000001" customHeight="1" thickBot="1" x14ac:dyDescent="0.25">
      <c r="B72" s="4" t="s">
        <v>43</v>
      </c>
      <c r="C72" s="5">
        <v>13</v>
      </c>
      <c r="D72" s="5">
        <v>7</v>
      </c>
      <c r="E72" s="6">
        <f t="shared" si="6"/>
        <v>-0.46153846153846156</v>
      </c>
    </row>
    <row r="73" spans="2:5" ht="20.100000000000001" customHeight="1" thickBot="1" x14ac:dyDescent="0.25">
      <c r="B73" s="4" t="s">
        <v>46</v>
      </c>
      <c r="C73" s="5">
        <v>780</v>
      </c>
      <c r="D73" s="5">
        <v>879</v>
      </c>
      <c r="E73" s="6">
        <f t="shared" si="6"/>
        <v>0.12692307692307692</v>
      </c>
    </row>
    <row r="74" spans="2:5" ht="20.100000000000001" customHeight="1" thickBot="1" x14ac:dyDescent="0.25">
      <c r="B74" s="4" t="s">
        <v>47</v>
      </c>
      <c r="C74" s="5">
        <v>364</v>
      </c>
      <c r="D74" s="5">
        <v>311</v>
      </c>
      <c r="E74" s="6">
        <f t="shared" si="6"/>
        <v>-0.14560439560439561</v>
      </c>
    </row>
    <row r="75" spans="2:5" ht="20.100000000000001" customHeight="1" thickBot="1" x14ac:dyDescent="0.25">
      <c r="B75" s="4" t="s">
        <v>48</v>
      </c>
      <c r="C75" s="5">
        <v>60</v>
      </c>
      <c r="D75" s="5">
        <v>58</v>
      </c>
      <c r="E75" s="6">
        <f t="shared" si="6"/>
        <v>-3.3333333333333333E-2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199</v>
      </c>
      <c r="D90" s="5">
        <v>143</v>
      </c>
      <c r="E90" s="6">
        <f>IF(C90&gt;0,(D90-C90)/C90,"-")</f>
        <v>-0.28140703517587939</v>
      </c>
    </row>
    <row r="91" spans="2:5" ht="29.25" thickBot="1" x14ac:dyDescent="0.25">
      <c r="B91" s="4" t="s">
        <v>52</v>
      </c>
      <c r="C91" s="5">
        <v>74</v>
      </c>
      <c r="D91" s="5">
        <v>95</v>
      </c>
      <c r="E91" s="6">
        <f t="shared" ref="E91:E93" si="7">IF(C91&gt;0,(D91-C91)/C91,"-")</f>
        <v>0.28378378378378377</v>
      </c>
    </row>
    <row r="92" spans="2:5" ht="29.25" customHeight="1" thickBot="1" x14ac:dyDescent="0.25">
      <c r="B92" s="4" t="s">
        <v>53</v>
      </c>
      <c r="C92" s="5">
        <v>89</v>
      </c>
      <c r="D92" s="5">
        <v>83</v>
      </c>
      <c r="E92" s="6">
        <f t="shared" si="7"/>
        <v>-6.741573033707865E-2</v>
      </c>
    </row>
    <row r="93" spans="2:5" ht="29.25" customHeight="1" thickBot="1" x14ac:dyDescent="0.25">
      <c r="B93" s="4" t="s">
        <v>54</v>
      </c>
      <c r="C93" s="6">
        <f>(C90+C91)/(C90+C91+C92)</f>
        <v>0.7541436464088398</v>
      </c>
      <c r="D93" s="6">
        <f>(D90+D91)/(D90+D91+D92)</f>
        <v>0.74143302180685355</v>
      </c>
      <c r="E93" s="6">
        <f t="shared" si="7"/>
        <v>-1.6854381340362708E-2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371</v>
      </c>
      <c r="D100" s="5">
        <v>343</v>
      </c>
      <c r="E100" s="6">
        <f>IF(C100&gt;0,(D100-C100)/C100,"-")</f>
        <v>-7.5471698113207544E-2</v>
      </c>
    </row>
    <row r="101" spans="2:5" ht="20.100000000000001" customHeight="1" thickBot="1" x14ac:dyDescent="0.25">
      <c r="B101" s="4" t="s">
        <v>41</v>
      </c>
      <c r="C101" s="5">
        <v>160</v>
      </c>
      <c r="D101" s="5">
        <v>146</v>
      </c>
      <c r="E101" s="6">
        <f t="shared" ref="E101:E105" si="8">IF(C101&gt;0,(D101-C101)/C101,"-")</f>
        <v>-8.7499999999999994E-2</v>
      </c>
    </row>
    <row r="102" spans="2:5" ht="20.100000000000001" customHeight="1" thickBot="1" x14ac:dyDescent="0.25">
      <c r="B102" s="4" t="s">
        <v>42</v>
      </c>
      <c r="C102" s="5">
        <v>116</v>
      </c>
      <c r="D102" s="5">
        <v>109</v>
      </c>
      <c r="E102" s="6">
        <f t="shared" si="8"/>
        <v>-6.0344827586206899E-2</v>
      </c>
    </row>
    <row r="103" spans="2:5" ht="20.100000000000001" customHeight="1" thickBot="1" x14ac:dyDescent="0.25">
      <c r="B103" s="4" t="s">
        <v>98</v>
      </c>
      <c r="C103" s="6">
        <f>(C101+C102)/C100</f>
        <v>0.7439353099730458</v>
      </c>
      <c r="D103" s="6">
        <f>(D101+D102)/D100</f>
        <v>0.7434402332361516</v>
      </c>
      <c r="E103" s="6">
        <f t="shared" si="8"/>
        <v>-6.6548358473821209E-4</v>
      </c>
    </row>
    <row r="104" spans="2:5" ht="20.100000000000001" customHeight="1" thickBot="1" x14ac:dyDescent="0.25">
      <c r="B104" s="4" t="s">
        <v>39</v>
      </c>
      <c r="C104" s="6">
        <v>0.73059360730593603</v>
      </c>
      <c r="D104" s="6">
        <v>0.75647668393782386</v>
      </c>
      <c r="E104" s="6">
        <f t="shared" si="8"/>
        <v>3.5427461139896463E-2</v>
      </c>
    </row>
    <row r="105" spans="2:5" ht="20.100000000000001" customHeight="1" thickBot="1" x14ac:dyDescent="0.25">
      <c r="B105" s="4" t="s">
        <v>40</v>
      </c>
      <c r="C105" s="6">
        <v>0.76315789473684215</v>
      </c>
      <c r="D105" s="6">
        <v>0.72666666666666668</v>
      </c>
      <c r="E105" s="6">
        <f t="shared" si="8"/>
        <v>-4.7816091954023018E-2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384</v>
      </c>
      <c r="D112" s="5">
        <v>329</v>
      </c>
      <c r="E112" s="6">
        <f>IF(C112&gt;0,(D112-C112)/C112,"-")</f>
        <v>-0.14322916666666666</v>
      </c>
    </row>
    <row r="113" spans="2:14" ht="15" thickBot="1" x14ac:dyDescent="0.25">
      <c r="B113" s="4" t="s">
        <v>56</v>
      </c>
      <c r="C113" s="5">
        <v>273</v>
      </c>
      <c r="D113" s="5">
        <v>255</v>
      </c>
      <c r="E113" s="6">
        <f t="shared" ref="E113:E114" si="9">IF(C113&gt;0,(D113-C113)/C113,"-")</f>
        <v>-6.5934065934065936E-2</v>
      </c>
    </row>
    <row r="114" spans="2:14" ht="15" thickBot="1" x14ac:dyDescent="0.25">
      <c r="B114" s="4" t="s">
        <v>57</v>
      </c>
      <c r="C114" s="5">
        <v>111</v>
      </c>
      <c r="D114" s="5">
        <v>74</v>
      </c>
      <c r="E114" s="6">
        <f t="shared" si="9"/>
        <v>-0.33333333333333331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5</v>
      </c>
      <c r="D128" s="10">
        <v>1</v>
      </c>
      <c r="E128" s="10">
        <v>1</v>
      </c>
      <c r="F128" s="10">
        <v>7</v>
      </c>
      <c r="G128" s="10">
        <v>5</v>
      </c>
      <c r="H128" s="10">
        <v>1</v>
      </c>
      <c r="I128" s="10">
        <v>0</v>
      </c>
      <c r="J128" s="10">
        <v>6</v>
      </c>
      <c r="K128" s="6">
        <f>IF(C128=0,"-",(G128-C128)/C128)</f>
        <v>0</v>
      </c>
      <c r="L128" s="6">
        <f t="shared" ref="L128:N133" si="10">IF(D128=0,"-",(H128-D128)/D128)</f>
        <v>0</v>
      </c>
      <c r="M128" s="6">
        <f t="shared" si="10"/>
        <v>-1</v>
      </c>
      <c r="N128" s="6">
        <f t="shared" si="10"/>
        <v>-0.14285714285714285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6</v>
      </c>
      <c r="D133" s="10">
        <v>1</v>
      </c>
      <c r="E133" s="10">
        <v>1</v>
      </c>
      <c r="F133" s="10">
        <v>8</v>
      </c>
      <c r="G133" s="10">
        <v>6</v>
      </c>
      <c r="H133" s="10">
        <v>1</v>
      </c>
      <c r="I133" s="10">
        <v>0</v>
      </c>
      <c r="J133" s="10">
        <v>7</v>
      </c>
      <c r="K133" s="6">
        <f t="shared" si="11"/>
        <v>0</v>
      </c>
      <c r="L133" s="6">
        <f t="shared" si="10"/>
        <v>0</v>
      </c>
      <c r="M133" s="6">
        <f t="shared" si="10"/>
        <v>-1</v>
      </c>
      <c r="N133" s="6">
        <f t="shared" si="10"/>
        <v>-0.125</v>
      </c>
    </row>
    <row r="134" spans="2:14" ht="15" thickBot="1" x14ac:dyDescent="0.25">
      <c r="B134" s="4" t="s">
        <v>36</v>
      </c>
      <c r="C134" s="6">
        <f>IF(C128=0,"-",C128/(C128+C129))</f>
        <v>0.83333333333333337</v>
      </c>
      <c r="D134" s="6">
        <f>IF(D128=0,"-",D128/(D128+D129))</f>
        <v>1</v>
      </c>
      <c r="E134" s="6">
        <f t="shared" ref="E134:J134" si="12">IF(E128=0,"-",E128/(E128+E129))</f>
        <v>1</v>
      </c>
      <c r="F134" s="6">
        <f t="shared" si="12"/>
        <v>0.875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0.19999999999999996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0.14285714285714285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4</v>
      </c>
      <c r="D143" s="10">
        <v>0</v>
      </c>
      <c r="E143" s="10">
        <v>0</v>
      </c>
      <c r="F143" s="10">
        <v>4</v>
      </c>
      <c r="G143" s="10">
        <v>13</v>
      </c>
      <c r="H143" s="10">
        <v>0</v>
      </c>
      <c r="I143" s="10">
        <v>1</v>
      </c>
      <c r="J143" s="10">
        <v>14</v>
      </c>
      <c r="K143" s="6">
        <f>IF(C143=0,"-",(G143-C143)/C143)</f>
        <v>2.25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2.5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0</v>
      </c>
      <c r="F144" s="10">
        <v>4</v>
      </c>
      <c r="G144" s="10">
        <v>8</v>
      </c>
      <c r="H144" s="10">
        <v>0</v>
      </c>
      <c r="I144" s="10">
        <v>0</v>
      </c>
      <c r="J144" s="10">
        <v>8</v>
      </c>
      <c r="K144" s="6">
        <f t="shared" ref="K144:K147" si="16">IF(C144=0,"-",(G144-C144)/C144)</f>
        <v>1</v>
      </c>
      <c r="L144" s="6" t="str">
        <f t="shared" si="15"/>
        <v>-</v>
      </c>
      <c r="M144" s="6" t="str">
        <f t="shared" si="15"/>
        <v>-</v>
      </c>
      <c r="N144" s="6">
        <f t="shared" si="15"/>
        <v>1</v>
      </c>
    </row>
    <row r="145" spans="2:14" ht="15" thickBot="1" x14ac:dyDescent="0.25">
      <c r="B145" s="4" t="s">
        <v>73</v>
      </c>
      <c r="C145" s="10">
        <v>31</v>
      </c>
      <c r="D145" s="10">
        <v>0</v>
      </c>
      <c r="E145" s="10">
        <v>4</v>
      </c>
      <c r="F145" s="10">
        <v>35</v>
      </c>
      <c r="G145" s="10">
        <v>36</v>
      </c>
      <c r="H145" s="10">
        <v>0</v>
      </c>
      <c r="I145" s="10">
        <v>0</v>
      </c>
      <c r="J145" s="10">
        <v>36</v>
      </c>
      <c r="K145" s="6">
        <f t="shared" si="16"/>
        <v>0.16129032258064516</v>
      </c>
      <c r="L145" s="6" t="str">
        <f t="shared" si="15"/>
        <v>-</v>
      </c>
      <c r="M145" s="6">
        <f t="shared" si="15"/>
        <v>-1</v>
      </c>
      <c r="N145" s="6">
        <f t="shared" si="15"/>
        <v>2.8571428571428571E-2</v>
      </c>
    </row>
    <row r="146" spans="2:14" ht="15" thickBot="1" x14ac:dyDescent="0.25">
      <c r="B146" s="4" t="s">
        <v>74</v>
      </c>
      <c r="C146" s="10">
        <v>18</v>
      </c>
      <c r="D146" s="10">
        <v>0</v>
      </c>
      <c r="E146" s="10">
        <v>0</v>
      </c>
      <c r="F146" s="10">
        <v>18</v>
      </c>
      <c r="G146" s="10">
        <v>7</v>
      </c>
      <c r="H146" s="10">
        <v>0</v>
      </c>
      <c r="I146" s="10">
        <v>1</v>
      </c>
      <c r="J146" s="10">
        <v>8</v>
      </c>
      <c r="K146" s="6">
        <f t="shared" si="16"/>
        <v>-0.61111111111111116</v>
      </c>
      <c r="L146" s="6" t="str">
        <f t="shared" si="15"/>
        <v>-</v>
      </c>
      <c r="M146" s="6" t="str">
        <f t="shared" si="15"/>
        <v>-</v>
      </c>
      <c r="N146" s="6">
        <f t="shared" si="15"/>
        <v>-0.55555555555555558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57</v>
      </c>
      <c r="D148" s="10">
        <v>0</v>
      </c>
      <c r="E148" s="10">
        <v>4</v>
      </c>
      <c r="F148" s="10">
        <v>61</v>
      </c>
      <c r="G148" s="10">
        <v>64</v>
      </c>
      <c r="H148" s="10">
        <v>0</v>
      </c>
      <c r="I148" s="10">
        <v>2</v>
      </c>
      <c r="J148" s="10">
        <v>66</v>
      </c>
      <c r="K148" s="6">
        <f t="shared" ref="K148" si="17">IF(C148=0,"-",(G148-C148)/C148)</f>
        <v>0.12280701754385964</v>
      </c>
      <c r="L148" s="6" t="str">
        <f t="shared" ref="L148" si="18">IF(D148=0,"-",(H148-D148)/D148)</f>
        <v>-</v>
      </c>
      <c r="M148" s="6">
        <f t="shared" ref="M148" si="19">IF(E148=0,"-",(I148-E148)/E148)</f>
        <v>-0.5</v>
      </c>
      <c r="N148" s="6">
        <f t="shared" ref="N148" si="20">IF(F148=0,"-",(J148-F148)/F148)</f>
        <v>8.1967213114754092E-2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0.11428571428571428</v>
      </c>
      <c r="D149" s="6" t="str">
        <f t="shared" si="21"/>
        <v>-</v>
      </c>
      <c r="E149" s="6" t="str">
        <f t="shared" si="21"/>
        <v>-</v>
      </c>
      <c r="F149" s="6">
        <f t="shared" si="21"/>
        <v>0.10256410256410256</v>
      </c>
      <c r="G149" s="6">
        <f t="shared" si="21"/>
        <v>0.26530612244897961</v>
      </c>
      <c r="H149" s="6" t="str">
        <f t="shared" si="21"/>
        <v>-</v>
      </c>
      <c r="I149" s="6">
        <f t="shared" si="21"/>
        <v>1</v>
      </c>
      <c r="J149" s="6">
        <f t="shared" si="21"/>
        <v>0.28000000000000003</v>
      </c>
      <c r="K149" s="6">
        <f>IF(OR(C149="-",G149="-"),"-",(G149-C149)/C149)</f>
        <v>1.3214285714285718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1.7300000000000004</v>
      </c>
    </row>
    <row r="150" spans="2:14" ht="29.25" thickBot="1" x14ac:dyDescent="0.25">
      <c r="B150" s="7" t="s">
        <v>77</v>
      </c>
      <c r="C150" s="6">
        <f t="shared" si="21"/>
        <v>0.18181818181818182</v>
      </c>
      <c r="D150" s="6" t="str">
        <f t="shared" si="21"/>
        <v>-</v>
      </c>
      <c r="E150" s="6" t="str">
        <f t="shared" si="21"/>
        <v>-</v>
      </c>
      <c r="F150" s="6">
        <f t="shared" si="21"/>
        <v>0.18181818181818182</v>
      </c>
      <c r="G150" s="6">
        <f t="shared" si="21"/>
        <v>0.53333333333333333</v>
      </c>
      <c r="H150" s="6" t="str">
        <f t="shared" si="21"/>
        <v>-</v>
      </c>
      <c r="I150" s="6" t="str">
        <f t="shared" si="21"/>
        <v>-</v>
      </c>
      <c r="J150" s="6">
        <f t="shared" si="21"/>
        <v>0.5</v>
      </c>
      <c r="K150" s="6">
        <f>IF(OR(C150="-",G150="-"),"-",(G150-C150)/C150)</f>
        <v>1.9333333333333331</v>
      </c>
      <c r="L150" s="6" t="str">
        <f t="shared" si="22"/>
        <v>-</v>
      </c>
      <c r="M150" s="6" t="str">
        <f t="shared" si="22"/>
        <v>-</v>
      </c>
      <c r="N150" s="6">
        <f t="shared" si="22"/>
        <v>1.75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48</v>
      </c>
      <c r="D157" s="19">
        <v>44</v>
      </c>
      <c r="E157" s="18">
        <f>IF(C157=0,"-",(D157-C157)/C157)</f>
        <v>-8.3333333333333329E-2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</v>
      </c>
      <c r="D158" s="19">
        <v>20</v>
      </c>
      <c r="E158" s="18">
        <f t="shared" ref="E158:E159" si="23">IF(C158=0,"-",(D158-C158)/C158)</f>
        <v>1.8571428571428572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1</v>
      </c>
      <c r="D159" s="19">
        <v>0</v>
      </c>
      <c r="E159" s="18">
        <f t="shared" si="23"/>
        <v>-1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0.8571428571428571</v>
      </c>
      <c r="D160" s="18">
        <f>IF(D157=0,"-",D157/(D157+D158+D159))</f>
        <v>0.6875</v>
      </c>
      <c r="E160" s="18">
        <f>IF(OR(C160="-",D160="-"),"-",(D160-C160)/C160)</f>
        <v>-0.19791666666666663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8</v>
      </c>
      <c r="D166" s="5">
        <v>6</v>
      </c>
      <c r="E166" s="6">
        <f>IF(C166=0,"-",(D166-C166)/C166)</f>
        <v>-0.25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3</v>
      </c>
      <c r="E167" s="6">
        <f t="shared" ref="E167:E168" si="24">IF(C167=0,"-",(D167-C167)/C167)</f>
        <v>0.5</v>
      </c>
    </row>
    <row r="168" spans="2:14" ht="20.100000000000001" customHeight="1" thickBot="1" x14ac:dyDescent="0.25">
      <c r="B168" s="4" t="s">
        <v>42</v>
      </c>
      <c r="C168" s="5">
        <v>5</v>
      </c>
      <c r="D168" s="5">
        <v>3</v>
      </c>
      <c r="E168" s="6">
        <f t="shared" si="24"/>
        <v>-0.4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0.875</v>
      </c>
      <c r="D169" s="6">
        <f>IF(D166=0,"-",(D167+D168)/D166)</f>
        <v>1</v>
      </c>
      <c r="E169" s="6">
        <f t="shared" ref="E169:E171" si="25">IF(OR(C169="-",D169="-"),"-",(D169-C169)/C169)</f>
        <v>0.14285714285714285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0.83333333333333337</v>
      </c>
      <c r="D171" s="6">
        <v>1</v>
      </c>
      <c r="E171" s="6">
        <f t="shared" si="25"/>
        <v>0.19999999999999996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10</v>
      </c>
      <c r="D178" s="5">
        <v>10</v>
      </c>
      <c r="E178" s="6">
        <f>IF(C178=0,"-",(D178-C178)/C178)</f>
        <v>0</v>
      </c>
      <c r="H178" s="13"/>
    </row>
    <row r="179" spans="2:8" ht="15" thickBot="1" x14ac:dyDescent="0.25">
      <c r="B179" s="4" t="s">
        <v>43</v>
      </c>
      <c r="C179" s="5">
        <v>6</v>
      </c>
      <c r="D179" s="5">
        <v>9</v>
      </c>
      <c r="E179" s="6">
        <f t="shared" ref="E179:E185" si="26">IF(C179=0,"-",(D179-C179)/C179)</f>
        <v>0.5</v>
      </c>
      <c r="H179" s="13"/>
    </row>
    <row r="180" spans="2:8" ht="15" thickBot="1" x14ac:dyDescent="0.25">
      <c r="B180" s="4" t="s">
        <v>47</v>
      </c>
      <c r="C180" s="5">
        <v>2</v>
      </c>
      <c r="D180" s="5">
        <v>1</v>
      </c>
      <c r="E180" s="6">
        <f t="shared" si="26"/>
        <v>-0.5</v>
      </c>
      <c r="H180" s="13"/>
    </row>
    <row r="181" spans="2:8" ht="15" thickBot="1" x14ac:dyDescent="0.25">
      <c r="B181" s="4" t="s">
        <v>78</v>
      </c>
      <c r="C181" s="5">
        <v>2</v>
      </c>
      <c r="D181" s="5">
        <v>0</v>
      </c>
      <c r="E181" s="6">
        <f t="shared" si="26"/>
        <v>-1</v>
      </c>
      <c r="H181" s="13"/>
    </row>
    <row r="182" spans="2:8" ht="15" thickBot="1" x14ac:dyDescent="0.25">
      <c r="B182" s="15" t="s">
        <v>79</v>
      </c>
      <c r="C182" s="5">
        <v>58</v>
      </c>
      <c r="D182" s="5">
        <v>55</v>
      </c>
      <c r="E182" s="6">
        <f t="shared" si="26"/>
        <v>-5.1724137931034482E-2</v>
      </c>
      <c r="H182" s="13"/>
    </row>
    <row r="183" spans="2:8" ht="15" thickBot="1" x14ac:dyDescent="0.25">
      <c r="B183" s="4" t="s">
        <v>47</v>
      </c>
      <c r="C183" s="5">
        <v>54</v>
      </c>
      <c r="D183" s="5">
        <v>52</v>
      </c>
      <c r="E183" s="6">
        <f t="shared" si="26"/>
        <v>-3.7037037037037035E-2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4</v>
      </c>
      <c r="D185" s="5">
        <v>3</v>
      </c>
      <c r="E185" s="6">
        <f t="shared" si="26"/>
        <v>-0.25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5</v>
      </c>
      <c r="D197" s="5">
        <v>3</v>
      </c>
      <c r="E197" s="6">
        <f t="shared" ref="E197:E200" si="27">IF(C197=0,"-",(D197-C197)/C197)</f>
        <v>-0.4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5</v>
      </c>
      <c r="D199" s="5">
        <v>3</v>
      </c>
      <c r="E199" s="6">
        <f t="shared" si="27"/>
        <v>-0.4</v>
      </c>
    </row>
    <row r="200" spans="2:5" ht="15" thickBot="1" x14ac:dyDescent="0.25">
      <c r="B200" s="4" t="s">
        <v>85</v>
      </c>
      <c r="C200" s="5">
        <v>4</v>
      </c>
      <c r="D200" s="5">
        <v>3</v>
      </c>
      <c r="E200" s="6">
        <f t="shared" si="27"/>
        <v>-0.25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5</v>
      </c>
      <c r="D208" s="5">
        <v>3</v>
      </c>
      <c r="E208" s="6">
        <f t="shared" si="28"/>
        <v>-0.4</v>
      </c>
    </row>
    <row r="209" spans="2:5" ht="20.100000000000001" customHeight="1" thickBot="1" x14ac:dyDescent="0.25">
      <c r="B209" s="17" t="s">
        <v>86</v>
      </c>
      <c r="C209" s="5">
        <v>4</v>
      </c>
      <c r="D209" s="5">
        <v>3</v>
      </c>
      <c r="E209" s="6">
        <f t="shared" si="28"/>
        <v>-0.25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5</v>
      </c>
      <c r="E221" s="6">
        <f t="shared" ref="E221:E223" si="30">IF(C221=0,"-",(D221-C221)/C221)</f>
        <v>4</v>
      </c>
    </row>
    <row r="222" spans="2:5" ht="15" thickBot="1" x14ac:dyDescent="0.25">
      <c r="B222" s="16" t="s">
        <v>92</v>
      </c>
      <c r="C222" s="5">
        <v>8</v>
      </c>
      <c r="D222" s="5">
        <v>4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7</v>
      </c>
      <c r="D223" s="5">
        <v>16</v>
      </c>
      <c r="E223" s="6">
        <f t="shared" si="30"/>
        <v>1.2857142857142858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234</v>
      </c>
      <c r="D14" s="5">
        <v>214</v>
      </c>
      <c r="E14" s="6">
        <f>IF(C14&gt;0,(D14-C14)/C14)</f>
        <v>-8.5470085470085472E-2</v>
      </c>
    </row>
    <row r="15" spans="1:5" ht="20.100000000000001" customHeight="1" thickBot="1" x14ac:dyDescent="0.25">
      <c r="B15" s="4" t="s">
        <v>17</v>
      </c>
      <c r="C15" s="5">
        <v>234</v>
      </c>
      <c r="D15" s="5">
        <v>208</v>
      </c>
      <c r="E15" s="6">
        <f t="shared" ref="E15:E25" si="0">IF(C15&gt;0,(D15-C15)/C15)</f>
        <v>-0.1111111111111111</v>
      </c>
    </row>
    <row r="16" spans="1:5" ht="20.100000000000001" customHeight="1" thickBot="1" x14ac:dyDescent="0.25">
      <c r="B16" s="4" t="s">
        <v>18</v>
      </c>
      <c r="C16" s="5">
        <v>132</v>
      </c>
      <c r="D16" s="5">
        <v>130</v>
      </c>
      <c r="E16" s="6">
        <f t="shared" si="0"/>
        <v>-1.5151515151515152E-2</v>
      </c>
    </row>
    <row r="17" spans="2:5" ht="20.100000000000001" customHeight="1" thickBot="1" x14ac:dyDescent="0.25">
      <c r="B17" s="4" t="s">
        <v>19</v>
      </c>
      <c r="C17" s="5">
        <v>102</v>
      </c>
      <c r="D17" s="5">
        <v>78</v>
      </c>
      <c r="E17" s="6">
        <f t="shared" si="0"/>
        <v>-0.23529411764705882</v>
      </c>
    </row>
    <row r="18" spans="2:5" ht="20.100000000000001" customHeight="1" thickBot="1" x14ac:dyDescent="0.25">
      <c r="B18" s="4" t="s">
        <v>100</v>
      </c>
      <c r="C18" s="5">
        <v>9</v>
      </c>
      <c r="D18" s="5">
        <v>5</v>
      </c>
      <c r="E18" s="6">
        <f>IF(C18=0,"-",(D18-C18)/C18)</f>
        <v>-0.44444444444444442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0.4358974358974359</v>
      </c>
      <c r="D20" s="6">
        <f>D17/D15</f>
        <v>0.375</v>
      </c>
      <c r="E20" s="6">
        <f t="shared" si="0"/>
        <v>-0.13970588235294118</v>
      </c>
    </row>
    <row r="21" spans="2:5" ht="30" customHeight="1" thickBot="1" x14ac:dyDescent="0.25">
      <c r="B21" s="4" t="s">
        <v>23</v>
      </c>
      <c r="C21" s="5">
        <v>31</v>
      </c>
      <c r="D21" s="5">
        <v>32</v>
      </c>
      <c r="E21" s="6">
        <f t="shared" si="0"/>
        <v>3.2258064516129031E-2</v>
      </c>
    </row>
    <row r="22" spans="2:5" ht="20.100000000000001" customHeight="1" thickBot="1" x14ac:dyDescent="0.25">
      <c r="B22" s="4" t="s">
        <v>24</v>
      </c>
      <c r="C22" s="5">
        <v>20</v>
      </c>
      <c r="D22" s="5">
        <v>18</v>
      </c>
      <c r="E22" s="6">
        <f t="shared" si="0"/>
        <v>-0.1</v>
      </c>
    </row>
    <row r="23" spans="2:5" ht="20.100000000000001" customHeight="1" thickBot="1" x14ac:dyDescent="0.25">
      <c r="B23" s="4" t="s">
        <v>25</v>
      </c>
      <c r="C23" s="5">
        <v>11</v>
      </c>
      <c r="D23" s="5">
        <v>14</v>
      </c>
      <c r="E23" s="6">
        <f t="shared" si="0"/>
        <v>0.27272727272727271</v>
      </c>
    </row>
    <row r="24" spans="2:5" ht="20.100000000000001" customHeight="1" thickBot="1" x14ac:dyDescent="0.25">
      <c r="B24" s="4" t="s">
        <v>21</v>
      </c>
      <c r="C24" s="6">
        <f>C23/C21</f>
        <v>0.35483870967741937</v>
      </c>
      <c r="D24" s="6">
        <f t="shared" ref="D24" si="1">D23/D21</f>
        <v>0.4375</v>
      </c>
      <c r="E24" s="6">
        <f t="shared" si="0"/>
        <v>0.23295454545454539</v>
      </c>
    </row>
    <row r="25" spans="2:5" ht="20.100000000000001" customHeight="1" thickBot="1" x14ac:dyDescent="0.25">
      <c r="B25" s="7" t="s">
        <v>26</v>
      </c>
      <c r="C25" s="6">
        <v>0.14440789676686763</v>
      </c>
      <c r="D25" s="6">
        <v>0.12850373463978798</v>
      </c>
      <c r="E25" s="6">
        <f t="shared" si="0"/>
        <v>-0.11013360406983394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74</v>
      </c>
      <c r="D34" s="5">
        <v>57</v>
      </c>
      <c r="E34" s="6">
        <f>IF(C34&gt;0,(D34-C34)/C34,"-")</f>
        <v>-0.22972972972972974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68</v>
      </c>
      <c r="D36" s="5">
        <v>51</v>
      </c>
      <c r="E36" s="6">
        <f t="shared" si="2"/>
        <v>-0.25</v>
      </c>
    </row>
    <row r="37" spans="2:5" ht="20.100000000000001" customHeight="1" thickBot="1" x14ac:dyDescent="0.25">
      <c r="B37" s="4" t="s">
        <v>30</v>
      </c>
      <c r="C37" s="5">
        <v>6</v>
      </c>
      <c r="D37" s="5">
        <v>6</v>
      </c>
      <c r="E37" s="6">
        <f t="shared" si="2"/>
        <v>0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33</v>
      </c>
      <c r="D44" s="5">
        <v>42</v>
      </c>
      <c r="E44" s="6">
        <f>IF(C44&gt;0,(D44-C44)/C44,"-")</f>
        <v>0.27272727272727271</v>
      </c>
    </row>
    <row r="45" spans="2:5" ht="20.100000000000001" customHeight="1" thickBot="1" x14ac:dyDescent="0.25">
      <c r="B45" s="4" t="s">
        <v>34</v>
      </c>
      <c r="C45" s="5">
        <v>1</v>
      </c>
      <c r="D45" s="5">
        <v>0</v>
      </c>
      <c r="E45" s="6">
        <f t="shared" ref="E45:E51" si="3">IF(C45&gt;0,(D45-C45)/C45,"-")</f>
        <v>-1</v>
      </c>
    </row>
    <row r="46" spans="2:5" ht="20.100000000000001" customHeight="1" thickBot="1" x14ac:dyDescent="0.25">
      <c r="B46" s="4" t="s">
        <v>31</v>
      </c>
      <c r="C46" s="5">
        <v>0</v>
      </c>
      <c r="D46" s="5">
        <v>0</v>
      </c>
      <c r="E46" s="6" t="str">
        <f t="shared" si="3"/>
        <v>-</v>
      </c>
    </row>
    <row r="47" spans="2:5" ht="20.100000000000001" customHeight="1" thickBot="1" x14ac:dyDescent="0.25">
      <c r="B47" s="4" t="s">
        <v>32</v>
      </c>
      <c r="C47" s="5">
        <v>64</v>
      </c>
      <c r="D47" s="5">
        <v>39</v>
      </c>
      <c r="E47" s="6">
        <f t="shared" si="3"/>
        <v>-0.390625</v>
      </c>
    </row>
    <row r="48" spans="2:5" ht="20.100000000000001" customHeight="1" thickBot="1" x14ac:dyDescent="0.25">
      <c r="B48" s="4" t="s">
        <v>35</v>
      </c>
      <c r="C48" s="5">
        <v>41</v>
      </c>
      <c r="D48" s="5">
        <v>26</v>
      </c>
      <c r="E48" s="6">
        <f t="shared" si="3"/>
        <v>-0.36585365853658536</v>
      </c>
    </row>
    <row r="49" spans="2:5" ht="20.100000000000001" customHeight="1" thickBot="1" x14ac:dyDescent="0.25">
      <c r="B49" s="4" t="s">
        <v>67</v>
      </c>
      <c r="C49" s="5">
        <v>25</v>
      </c>
      <c r="D49" s="5">
        <v>38</v>
      </c>
      <c r="E49" s="6">
        <f t="shared" si="3"/>
        <v>0.52</v>
      </c>
    </row>
    <row r="50" spans="2:5" ht="20.100000000000001" customHeight="1" collapsed="1" thickBot="1" x14ac:dyDescent="0.25">
      <c r="B50" s="4" t="s">
        <v>36</v>
      </c>
      <c r="C50" s="6">
        <f>C44/(C44+C45)</f>
        <v>0.97058823529411764</v>
      </c>
      <c r="D50" s="6">
        <f>D44/(D44+D45)</f>
        <v>1</v>
      </c>
      <c r="E50" s="6">
        <f t="shared" si="3"/>
        <v>3.0303030303030311E-2</v>
      </c>
    </row>
    <row r="51" spans="2:5" ht="20.100000000000001" customHeight="1" thickBot="1" x14ac:dyDescent="0.25">
      <c r="B51" s="4" t="s">
        <v>37</v>
      </c>
      <c r="C51" s="6">
        <f>C47/(C46+C47)</f>
        <v>1</v>
      </c>
      <c r="D51" s="6">
        <f t="shared" ref="D51" si="4">D47/(D46+D47)</f>
        <v>1</v>
      </c>
      <c r="E51" s="6">
        <f t="shared" si="3"/>
        <v>0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34</v>
      </c>
      <c r="D58" s="5">
        <v>42</v>
      </c>
      <c r="E58" s="6">
        <f>IF(C58&gt;0,(D58-C58)/C58,"-")</f>
        <v>0.23529411764705882</v>
      </c>
    </row>
    <row r="59" spans="2:5" ht="20.100000000000001" customHeight="1" thickBot="1" x14ac:dyDescent="0.25">
      <c r="B59" s="4" t="s">
        <v>41</v>
      </c>
      <c r="C59" s="5">
        <v>20</v>
      </c>
      <c r="D59" s="5">
        <v>29</v>
      </c>
      <c r="E59" s="6">
        <f t="shared" ref="E59:E63" si="5">IF(C59&gt;0,(D59-C59)/C59,"-")</f>
        <v>0.45</v>
      </c>
    </row>
    <row r="60" spans="2:5" ht="20.100000000000001" customHeight="1" thickBot="1" x14ac:dyDescent="0.25">
      <c r="B60" s="4" t="s">
        <v>42</v>
      </c>
      <c r="C60" s="5">
        <v>13</v>
      </c>
      <c r="D60" s="5">
        <v>13</v>
      </c>
      <c r="E60" s="6">
        <f t="shared" si="5"/>
        <v>0</v>
      </c>
    </row>
    <row r="61" spans="2:5" ht="20.100000000000001" customHeight="1" collapsed="1" thickBot="1" x14ac:dyDescent="0.25">
      <c r="B61" s="4" t="s">
        <v>98</v>
      </c>
      <c r="C61" s="6">
        <f>(C59+C60)/C58</f>
        <v>0.97058823529411764</v>
      </c>
      <c r="D61" s="6">
        <f>(D59+D60)/D58</f>
        <v>1</v>
      </c>
      <c r="E61" s="6">
        <f t="shared" si="5"/>
        <v>3.0303030303030311E-2</v>
      </c>
    </row>
    <row r="62" spans="2:5" ht="20.100000000000001" customHeight="1" thickBot="1" x14ac:dyDescent="0.25">
      <c r="B62" s="4" t="s">
        <v>39</v>
      </c>
      <c r="C62" s="6">
        <v>0.95238095238095233</v>
      </c>
      <c r="D62" s="6">
        <v>1</v>
      </c>
      <c r="E62" s="6">
        <f t="shared" si="5"/>
        <v>5.0000000000000058E-2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278</v>
      </c>
      <c r="D70" s="5">
        <v>219</v>
      </c>
      <c r="E70" s="6">
        <f>IF(C70&gt;0,(D70-C70)/C70,"-")</f>
        <v>-0.21223021582733814</v>
      </c>
    </row>
    <row r="71" spans="2:5" ht="20.100000000000001" customHeight="1" thickBot="1" x14ac:dyDescent="0.25">
      <c r="B71" s="4" t="s">
        <v>45</v>
      </c>
      <c r="C71" s="5">
        <v>88</v>
      </c>
      <c r="D71" s="5">
        <v>89</v>
      </c>
      <c r="E71" s="6">
        <f t="shared" ref="E71:E77" si="6">IF(C71&gt;0,(D71-C71)/C71,"-")</f>
        <v>1.1363636363636364E-2</v>
      </c>
    </row>
    <row r="72" spans="2:5" ht="20.100000000000001" customHeight="1" thickBot="1" x14ac:dyDescent="0.25">
      <c r="B72" s="4" t="s">
        <v>43</v>
      </c>
      <c r="C72" s="5">
        <v>1</v>
      </c>
      <c r="D72" s="5">
        <v>0</v>
      </c>
      <c r="E72" s="6">
        <f t="shared" si="6"/>
        <v>-1</v>
      </c>
    </row>
    <row r="73" spans="2:5" ht="20.100000000000001" customHeight="1" thickBot="1" x14ac:dyDescent="0.25">
      <c r="B73" s="4" t="s">
        <v>46</v>
      </c>
      <c r="C73" s="5">
        <v>134</v>
      </c>
      <c r="D73" s="5">
        <v>105</v>
      </c>
      <c r="E73" s="6">
        <f t="shared" si="6"/>
        <v>-0.21641791044776118</v>
      </c>
    </row>
    <row r="74" spans="2:5" ht="20.100000000000001" customHeight="1" thickBot="1" x14ac:dyDescent="0.25">
      <c r="B74" s="4" t="s">
        <v>47</v>
      </c>
      <c r="C74" s="5">
        <v>50</v>
      </c>
      <c r="D74" s="5">
        <v>22</v>
      </c>
      <c r="E74" s="6">
        <f t="shared" si="6"/>
        <v>-0.56000000000000005</v>
      </c>
    </row>
    <row r="75" spans="2:5" ht="20.100000000000001" customHeight="1" thickBot="1" x14ac:dyDescent="0.25">
      <c r="B75" s="4" t="s">
        <v>48</v>
      </c>
      <c r="C75" s="5">
        <v>5</v>
      </c>
      <c r="D75" s="5">
        <v>3</v>
      </c>
      <c r="E75" s="6">
        <f t="shared" si="6"/>
        <v>-0.4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26</v>
      </c>
      <c r="D90" s="5">
        <v>51</v>
      </c>
      <c r="E90" s="6">
        <f>IF(C90&gt;0,(D90-C90)/C90,"-")</f>
        <v>0.96153846153846156</v>
      </c>
    </row>
    <row r="91" spans="2:5" ht="29.25" thickBot="1" x14ac:dyDescent="0.25">
      <c r="B91" s="4" t="s">
        <v>52</v>
      </c>
      <c r="C91" s="5">
        <v>8</v>
      </c>
      <c r="D91" s="5">
        <v>6</v>
      </c>
      <c r="E91" s="6">
        <f t="shared" ref="E91:E93" si="7">IF(C91&gt;0,(D91-C91)/C91,"-")</f>
        <v>-0.25</v>
      </c>
    </row>
    <row r="92" spans="2:5" ht="29.25" customHeight="1" thickBot="1" x14ac:dyDescent="0.25">
      <c r="B92" s="4" t="s">
        <v>53</v>
      </c>
      <c r="C92" s="5">
        <v>18</v>
      </c>
      <c r="D92" s="5">
        <v>24</v>
      </c>
      <c r="E92" s="6">
        <f t="shared" si="7"/>
        <v>0.33333333333333331</v>
      </c>
    </row>
    <row r="93" spans="2:5" ht="29.25" customHeight="1" thickBot="1" x14ac:dyDescent="0.25">
      <c r="B93" s="4" t="s">
        <v>54</v>
      </c>
      <c r="C93" s="6">
        <f>(C90+C91)/(C90+C91+C92)</f>
        <v>0.65384615384615385</v>
      </c>
      <c r="D93" s="6">
        <f>(D90+D91)/(D90+D91+D92)</f>
        <v>0.70370370370370372</v>
      </c>
      <c r="E93" s="6">
        <f t="shared" si="7"/>
        <v>7.6252723311546852E-2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52</v>
      </c>
      <c r="D100" s="5">
        <v>81</v>
      </c>
      <c r="E100" s="6">
        <f>IF(C100&gt;0,(D100-C100)/C100,"-")</f>
        <v>0.55769230769230771</v>
      </c>
    </row>
    <row r="101" spans="2:5" ht="20.100000000000001" customHeight="1" thickBot="1" x14ac:dyDescent="0.25">
      <c r="B101" s="4" t="s">
        <v>41</v>
      </c>
      <c r="C101" s="5">
        <v>19</v>
      </c>
      <c r="D101" s="5">
        <v>35</v>
      </c>
      <c r="E101" s="6">
        <f t="shared" ref="E101:E105" si="8">IF(C101&gt;0,(D101-C101)/C101,"-")</f>
        <v>0.84210526315789469</v>
      </c>
    </row>
    <row r="102" spans="2:5" ht="20.100000000000001" customHeight="1" thickBot="1" x14ac:dyDescent="0.25">
      <c r="B102" s="4" t="s">
        <v>42</v>
      </c>
      <c r="C102" s="5">
        <v>15</v>
      </c>
      <c r="D102" s="5">
        <v>22</v>
      </c>
      <c r="E102" s="6">
        <f t="shared" si="8"/>
        <v>0.46666666666666667</v>
      </c>
    </row>
    <row r="103" spans="2:5" ht="20.100000000000001" customHeight="1" thickBot="1" x14ac:dyDescent="0.25">
      <c r="B103" s="4" t="s">
        <v>98</v>
      </c>
      <c r="C103" s="6">
        <f>(C101+C102)/C100</f>
        <v>0.65384615384615385</v>
      </c>
      <c r="D103" s="6">
        <f>(D101+D102)/D100</f>
        <v>0.70370370370370372</v>
      </c>
      <c r="E103" s="6">
        <f t="shared" si="8"/>
        <v>7.6252723311546852E-2</v>
      </c>
    </row>
    <row r="104" spans="2:5" ht="20.100000000000001" customHeight="1" thickBot="1" x14ac:dyDescent="0.25">
      <c r="B104" s="4" t="s">
        <v>39</v>
      </c>
      <c r="C104" s="6">
        <v>0.61290322580645162</v>
      </c>
      <c r="D104" s="6">
        <v>0.7</v>
      </c>
      <c r="E104" s="6">
        <f t="shared" si="8"/>
        <v>0.14210526315789465</v>
      </c>
    </row>
    <row r="105" spans="2:5" ht="20.100000000000001" customHeight="1" thickBot="1" x14ac:dyDescent="0.25">
      <c r="B105" s="4" t="s">
        <v>40</v>
      </c>
      <c r="C105" s="6">
        <v>0.7142857142857143</v>
      </c>
      <c r="D105" s="6">
        <v>0.70967741935483875</v>
      </c>
      <c r="E105" s="6">
        <f t="shared" si="8"/>
        <v>-6.4516129032257787E-3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37</v>
      </c>
      <c r="D112" s="5">
        <v>59</v>
      </c>
      <c r="E112" s="6">
        <f>IF(C112&gt;0,(D112-C112)/C112,"-")</f>
        <v>0.59459459459459463</v>
      </c>
    </row>
    <row r="113" spans="2:14" ht="15" thickBot="1" x14ac:dyDescent="0.25">
      <c r="B113" s="4" t="s">
        <v>56</v>
      </c>
      <c r="C113" s="5">
        <v>20</v>
      </c>
      <c r="D113" s="5">
        <v>28</v>
      </c>
      <c r="E113" s="6">
        <f t="shared" ref="E113:E114" si="9">IF(C113&gt;0,(D113-C113)/C113,"-")</f>
        <v>0.4</v>
      </c>
    </row>
    <row r="114" spans="2:14" ht="15" thickBot="1" x14ac:dyDescent="0.25">
      <c r="B114" s="4" t="s">
        <v>57</v>
      </c>
      <c r="C114" s="5">
        <v>17</v>
      </c>
      <c r="D114" s="5">
        <v>31</v>
      </c>
      <c r="E114" s="6">
        <f t="shared" si="9"/>
        <v>0.82352941176470584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1</v>
      </c>
      <c r="H128" s="10">
        <v>0</v>
      </c>
      <c r="I128" s="10">
        <v>0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1</v>
      </c>
      <c r="H133" s="10">
        <v>0</v>
      </c>
      <c r="I133" s="10">
        <v>0</v>
      </c>
      <c r="J133" s="10">
        <v>1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</v>
      </c>
      <c r="D145" s="10">
        <v>0</v>
      </c>
      <c r="E145" s="10">
        <v>0</v>
      </c>
      <c r="F145" s="10">
        <v>3</v>
      </c>
      <c r="G145" s="10">
        <v>1</v>
      </c>
      <c r="H145" s="10">
        <v>0</v>
      </c>
      <c r="I145" s="10">
        <v>0</v>
      </c>
      <c r="J145" s="10">
        <v>1</v>
      </c>
      <c r="K145" s="6">
        <f t="shared" si="16"/>
        <v>-0.66666666666666663</v>
      </c>
      <c r="L145" s="6" t="str">
        <f t="shared" si="15"/>
        <v>-</v>
      </c>
      <c r="M145" s="6" t="str">
        <f t="shared" si="15"/>
        <v>-</v>
      </c>
      <c r="N145" s="6">
        <f t="shared" si="15"/>
        <v>-0.66666666666666663</v>
      </c>
    </row>
    <row r="146" spans="2:14" ht="15" thickBot="1" x14ac:dyDescent="0.25">
      <c r="B146" s="4" t="s">
        <v>74</v>
      </c>
      <c r="C146" s="10">
        <v>1</v>
      </c>
      <c r="D146" s="10">
        <v>0</v>
      </c>
      <c r="E146" s="10">
        <v>1</v>
      </c>
      <c r="F146" s="10">
        <v>2</v>
      </c>
      <c r="G146" s="10">
        <v>1</v>
      </c>
      <c r="H146" s="10">
        <v>0</v>
      </c>
      <c r="I146" s="10">
        <v>0</v>
      </c>
      <c r="J146" s="10">
        <v>1</v>
      </c>
      <c r="K146" s="6">
        <f t="shared" si="16"/>
        <v>0</v>
      </c>
      <c r="L146" s="6" t="str">
        <f t="shared" si="15"/>
        <v>-</v>
      </c>
      <c r="M146" s="6">
        <f t="shared" si="15"/>
        <v>-1</v>
      </c>
      <c r="N146" s="6">
        <f t="shared" si="15"/>
        <v>-0.5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</v>
      </c>
      <c r="D148" s="10">
        <v>0</v>
      </c>
      <c r="E148" s="10">
        <v>1</v>
      </c>
      <c r="F148" s="10">
        <v>5</v>
      </c>
      <c r="G148" s="10">
        <v>2</v>
      </c>
      <c r="H148" s="10">
        <v>0</v>
      </c>
      <c r="I148" s="10">
        <v>0</v>
      </c>
      <c r="J148" s="10">
        <v>2</v>
      </c>
      <c r="K148" s="6">
        <f t="shared" ref="K148" si="17">IF(C148=0,"-",(G148-C148)/C148)</f>
        <v>-0.5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-0.6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</v>
      </c>
      <c r="D157" s="19">
        <v>2</v>
      </c>
      <c r="E157" s="18">
        <f>IF(C157=0,"-",(D157-C157)/C157)</f>
        <v>-0.5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0</v>
      </c>
      <c r="D158" s="19">
        <v>0</v>
      </c>
      <c r="E158" s="18" t="str">
        <f t="shared" ref="E158:E159" si="23">IF(C158=0,"-",(D158-C158)/C158)</f>
        <v>-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1</v>
      </c>
      <c r="D160" s="18">
        <f>IF(D157=0,"-",D157/(D157+D158+D159))</f>
        <v>1</v>
      </c>
      <c r="E160" s="18">
        <f>IF(OR(C160="-",D160="-"),"-",(D160-C160)/C160)</f>
        <v>0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1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1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</v>
      </c>
      <c r="D182" s="5">
        <v>2</v>
      </c>
      <c r="E182" s="6">
        <f t="shared" si="26"/>
        <v>-0.6</v>
      </c>
      <c r="H182" s="13"/>
    </row>
    <row r="183" spans="2:8" ht="15" thickBot="1" x14ac:dyDescent="0.25">
      <c r="B183" s="4" t="s">
        <v>47</v>
      </c>
      <c r="C183" s="5">
        <v>4</v>
      </c>
      <c r="D183" s="5">
        <v>2</v>
      </c>
      <c r="E183" s="6">
        <f t="shared" si="26"/>
        <v>-0.5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0</v>
      </c>
      <c r="E185" s="6">
        <f t="shared" si="26"/>
        <v>-1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1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1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1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1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2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0</v>
      </c>
      <c r="D222" s="5">
        <v>1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2</v>
      </c>
      <c r="D223" s="5">
        <v>2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1" spans="2:5" ht="27" customHeight="1" x14ac:dyDescent="0.2">
      <c r="B11" s="20" t="str">
        <f>Portada!B9</f>
        <v>4º Trimestre 2022</v>
      </c>
    </row>
    <row r="13" spans="2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2:5" ht="20.100000000000001" customHeight="1" thickBot="1" x14ac:dyDescent="0.25">
      <c r="B14" s="4" t="s">
        <v>22</v>
      </c>
      <c r="C14" s="5">
        <v>8788</v>
      </c>
      <c r="D14" s="5">
        <v>9640</v>
      </c>
      <c r="E14" s="6">
        <f>IF(C14&gt;0,(D14-C14)/C14)</f>
        <v>9.6950386891215296E-2</v>
      </c>
    </row>
    <row r="15" spans="2:5" ht="20.100000000000001" customHeight="1" thickBot="1" x14ac:dyDescent="0.25">
      <c r="B15" s="4" t="s">
        <v>17</v>
      </c>
      <c r="C15" s="5">
        <v>8464</v>
      </c>
      <c r="D15" s="5">
        <v>9261</v>
      </c>
      <c r="E15" s="6">
        <f t="shared" ref="E15:E25" si="0">IF(C15&gt;0,(D15-C15)/C15)</f>
        <v>9.4163516068052927E-2</v>
      </c>
    </row>
    <row r="16" spans="2:5" ht="20.100000000000001" customHeight="1" thickBot="1" x14ac:dyDescent="0.25">
      <c r="B16" s="4" t="s">
        <v>18</v>
      </c>
      <c r="C16" s="5">
        <v>6312</v>
      </c>
      <c r="D16" s="5">
        <v>6873</v>
      </c>
      <c r="E16" s="6">
        <f t="shared" si="0"/>
        <v>8.8878326996197715E-2</v>
      </c>
    </row>
    <row r="17" spans="2:5" ht="20.100000000000001" customHeight="1" thickBot="1" x14ac:dyDescent="0.25">
      <c r="B17" s="4" t="s">
        <v>19</v>
      </c>
      <c r="C17" s="5">
        <v>2152</v>
      </c>
      <c r="D17" s="5">
        <v>2388</v>
      </c>
      <c r="E17" s="6">
        <f t="shared" si="0"/>
        <v>0.10966542750929369</v>
      </c>
    </row>
    <row r="18" spans="2:5" ht="20.100000000000001" customHeight="1" thickBot="1" x14ac:dyDescent="0.25">
      <c r="B18" s="4" t="s">
        <v>100</v>
      </c>
      <c r="C18" s="5">
        <v>12</v>
      </c>
      <c r="D18" s="5">
        <v>15</v>
      </c>
      <c r="E18" s="6">
        <f>IF(C18=0,"-",(D18-C18)/C18)</f>
        <v>0.25</v>
      </c>
    </row>
    <row r="19" spans="2:5" ht="20.100000000000001" customHeight="1" thickBot="1" x14ac:dyDescent="0.25">
      <c r="B19" s="4" t="s">
        <v>101</v>
      </c>
      <c r="C19" s="5">
        <v>2</v>
      </c>
      <c r="D19" s="5">
        <v>2</v>
      </c>
      <c r="E19" s="6">
        <f>IF(C19=0,"-",(D19-C19)/C19)</f>
        <v>0</v>
      </c>
    </row>
    <row r="20" spans="2:5" ht="20.100000000000001" customHeight="1" thickBot="1" x14ac:dyDescent="0.25">
      <c r="B20" s="4" t="s">
        <v>20</v>
      </c>
      <c r="C20" s="6">
        <f>C17/C15</f>
        <v>0.25425330812854441</v>
      </c>
      <c r="D20" s="6">
        <f>D17/D15</f>
        <v>0.25785552316164562</v>
      </c>
      <c r="E20" s="6">
        <f t="shared" si="0"/>
        <v>1.416781972126795E-2</v>
      </c>
    </row>
    <row r="21" spans="2:5" ht="30" customHeight="1" thickBot="1" x14ac:dyDescent="0.25">
      <c r="B21" s="4" t="s">
        <v>23</v>
      </c>
      <c r="C21" s="5">
        <v>370</v>
      </c>
      <c r="D21" s="5">
        <v>740</v>
      </c>
      <c r="E21" s="6">
        <f t="shared" si="0"/>
        <v>1</v>
      </c>
    </row>
    <row r="22" spans="2:5" ht="20.100000000000001" customHeight="1" thickBot="1" x14ac:dyDescent="0.25">
      <c r="B22" s="4" t="s">
        <v>24</v>
      </c>
      <c r="C22" s="5">
        <v>278</v>
      </c>
      <c r="D22" s="5">
        <v>506</v>
      </c>
      <c r="E22" s="6">
        <f t="shared" si="0"/>
        <v>0.82014388489208634</v>
      </c>
    </row>
    <row r="23" spans="2:5" ht="20.100000000000001" customHeight="1" thickBot="1" x14ac:dyDescent="0.25">
      <c r="B23" s="4" t="s">
        <v>25</v>
      </c>
      <c r="C23" s="5">
        <v>92</v>
      </c>
      <c r="D23" s="5">
        <v>234</v>
      </c>
      <c r="E23" s="6">
        <f t="shared" si="0"/>
        <v>1.5434782608695652</v>
      </c>
    </row>
    <row r="24" spans="2:5" ht="20.100000000000001" customHeight="1" thickBot="1" x14ac:dyDescent="0.25">
      <c r="B24" s="4" t="s">
        <v>21</v>
      </c>
      <c r="C24" s="6">
        <f>C23/C21</f>
        <v>0.24864864864864866</v>
      </c>
      <c r="D24" s="6">
        <f t="shared" ref="D24" si="1">D23/D21</f>
        <v>0.31621621621621621</v>
      </c>
      <c r="E24" s="6">
        <f t="shared" si="0"/>
        <v>0.27173913043478248</v>
      </c>
    </row>
    <row r="25" spans="2:5" ht="20.100000000000001" customHeight="1" thickBot="1" x14ac:dyDescent="0.25">
      <c r="B25" s="7" t="s">
        <v>26</v>
      </c>
      <c r="C25" s="6">
        <v>0.19254033588097441</v>
      </c>
      <c r="D25" s="6">
        <v>0.21083905337567874</v>
      </c>
      <c r="E25" s="6">
        <f t="shared" si="0"/>
        <v>9.5038358643023874E-2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2040</v>
      </c>
      <c r="D34" s="5">
        <v>2153</v>
      </c>
      <c r="E34" s="6">
        <f>IF(C34&gt;0,(D34-C34)/C34)</f>
        <v>5.5392156862745096E-2</v>
      </c>
    </row>
    <row r="35" spans="2:5" ht="20.100000000000001" customHeight="1" thickBot="1" x14ac:dyDescent="0.25">
      <c r="B35" s="4" t="s">
        <v>29</v>
      </c>
      <c r="C35" s="5">
        <v>11</v>
      </c>
      <c r="D35" s="5">
        <v>34</v>
      </c>
      <c r="E35" s="6">
        <f t="shared" ref="E35:E37" si="2">IF(C35&gt;0,(D35-C35)/C35)</f>
        <v>2.0909090909090908</v>
      </c>
    </row>
    <row r="36" spans="2:5" ht="20.100000000000001" customHeight="1" thickBot="1" x14ac:dyDescent="0.25">
      <c r="B36" s="4" t="s">
        <v>28</v>
      </c>
      <c r="C36" s="5">
        <v>1625</v>
      </c>
      <c r="D36" s="5">
        <v>1576</v>
      </c>
      <c r="E36" s="6">
        <f t="shared" si="2"/>
        <v>-3.0153846153846153E-2</v>
      </c>
    </row>
    <row r="37" spans="2:5" ht="20.100000000000001" customHeight="1" thickBot="1" x14ac:dyDescent="0.25">
      <c r="B37" s="4" t="s">
        <v>30</v>
      </c>
      <c r="C37" s="5">
        <v>404</v>
      </c>
      <c r="D37" s="5">
        <v>543</v>
      </c>
      <c r="E37" s="6">
        <f t="shared" si="2"/>
        <v>0.34405940594059403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1213</v>
      </c>
      <c r="D44" s="5">
        <v>1336</v>
      </c>
      <c r="E44" s="6">
        <f>IF(C44&gt;0,(D44-C44)/C44)</f>
        <v>0.10140148392415499</v>
      </c>
    </row>
    <row r="45" spans="2:5" ht="20.100000000000001" customHeight="1" thickBot="1" x14ac:dyDescent="0.25">
      <c r="B45" s="4" t="s">
        <v>34</v>
      </c>
      <c r="C45" s="5">
        <v>189</v>
      </c>
      <c r="D45" s="5">
        <v>169</v>
      </c>
      <c r="E45" s="6">
        <f t="shared" ref="E45:E51" si="3">IF(C45&gt;0,(D45-C45)/C45)</f>
        <v>-0.10582010582010581</v>
      </c>
    </row>
    <row r="46" spans="2:5" ht="20.100000000000001" customHeight="1" thickBot="1" x14ac:dyDescent="0.25">
      <c r="B46" s="4" t="s">
        <v>31</v>
      </c>
      <c r="C46" s="5">
        <v>257</v>
      </c>
      <c r="D46" s="5">
        <v>168</v>
      </c>
      <c r="E46" s="6">
        <f t="shared" si="3"/>
        <v>-0.34630350194552528</v>
      </c>
    </row>
    <row r="47" spans="2:5" ht="20.100000000000001" customHeight="1" thickBot="1" x14ac:dyDescent="0.25">
      <c r="B47" s="4" t="s">
        <v>32</v>
      </c>
      <c r="C47" s="5">
        <v>3154</v>
      </c>
      <c r="D47" s="5">
        <v>3523</v>
      </c>
      <c r="E47" s="6">
        <f t="shared" si="3"/>
        <v>0.11699429296131895</v>
      </c>
    </row>
    <row r="48" spans="2:5" ht="20.100000000000001" customHeight="1" thickBot="1" x14ac:dyDescent="0.25">
      <c r="B48" s="4" t="s">
        <v>35</v>
      </c>
      <c r="C48" s="5">
        <v>1483</v>
      </c>
      <c r="D48" s="5">
        <v>1814</v>
      </c>
      <c r="E48" s="6">
        <f t="shared" si="3"/>
        <v>0.2231962238705327</v>
      </c>
    </row>
    <row r="49" spans="2:5" ht="20.100000000000001" customHeight="1" thickBot="1" x14ac:dyDescent="0.25">
      <c r="B49" s="4" t="s">
        <v>67</v>
      </c>
      <c r="C49" s="5">
        <v>2133</v>
      </c>
      <c r="D49" s="5">
        <v>2214</v>
      </c>
      <c r="E49" s="6">
        <f t="shared" si="3"/>
        <v>3.7974683544303799E-2</v>
      </c>
    </row>
    <row r="50" spans="2:5" ht="20.100000000000001" customHeight="1" collapsed="1" thickBot="1" x14ac:dyDescent="0.25">
      <c r="B50" s="4" t="s">
        <v>36</v>
      </c>
      <c r="C50" s="6">
        <f>C44/(C44+C45)</f>
        <v>0.86519258202567761</v>
      </c>
      <c r="D50" s="6">
        <f>D44/(D44+D45)</f>
        <v>0.88770764119601331</v>
      </c>
      <c r="E50" s="6">
        <f t="shared" si="3"/>
        <v>2.6023176386488576E-2</v>
      </c>
    </row>
    <row r="51" spans="2:5" ht="20.100000000000001" customHeight="1" thickBot="1" x14ac:dyDescent="0.25">
      <c r="B51" s="4" t="s">
        <v>37</v>
      </c>
      <c r="C51" s="6">
        <f>C47/(C46+C47)</f>
        <v>0.92465552623863967</v>
      </c>
      <c r="D51" s="6">
        <f>D47/(D46+D47)</f>
        <v>0.95448387970739634</v>
      </c>
      <c r="E51" s="6">
        <f t="shared" si="3"/>
        <v>3.225888195368707E-2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1412</v>
      </c>
      <c r="D58" s="5">
        <v>1516</v>
      </c>
      <c r="E58" s="6">
        <f>IF(C58&gt;0,(D58-C58)/C58)</f>
        <v>7.3654390934844188E-2</v>
      </c>
    </row>
    <row r="59" spans="2:5" ht="20.100000000000001" customHeight="1" thickBot="1" x14ac:dyDescent="0.25">
      <c r="B59" s="4" t="s">
        <v>41</v>
      </c>
      <c r="C59" s="5">
        <v>937</v>
      </c>
      <c r="D59" s="5">
        <v>1025</v>
      </c>
      <c r="E59" s="6">
        <f t="shared" ref="E59:E63" si="4">IF(C59&gt;0,(D59-C59)/C59)</f>
        <v>9.3916755602988261E-2</v>
      </c>
    </row>
    <row r="60" spans="2:5" ht="20.100000000000001" customHeight="1" thickBot="1" x14ac:dyDescent="0.25">
      <c r="B60" s="4" t="s">
        <v>42</v>
      </c>
      <c r="C60" s="5">
        <v>278</v>
      </c>
      <c r="D60" s="5">
        <v>311</v>
      </c>
      <c r="E60" s="6">
        <f t="shared" si="4"/>
        <v>0.11870503597122302</v>
      </c>
    </row>
    <row r="61" spans="2:5" ht="20.100000000000001" customHeight="1" collapsed="1" thickBot="1" x14ac:dyDescent="0.25">
      <c r="B61" s="4" t="s">
        <v>98</v>
      </c>
      <c r="C61" s="6">
        <f>(C59+C60)/C58</f>
        <v>0.86048158640226624</v>
      </c>
      <c r="D61" s="6">
        <f>(D59+D60)/D58</f>
        <v>0.8812664907651715</v>
      </c>
      <c r="E61" s="6">
        <f t="shared" si="4"/>
        <v>2.4154967045614997E-2</v>
      </c>
    </row>
    <row r="62" spans="2:5" ht="20.100000000000001" customHeight="1" thickBot="1" x14ac:dyDescent="0.25">
      <c r="B62" s="4" t="s">
        <v>39</v>
      </c>
      <c r="C62" s="6">
        <v>0.83660714285714288</v>
      </c>
      <c r="D62" s="6">
        <v>0.8598993288590604</v>
      </c>
      <c r="E62" s="6">
        <f t="shared" si="4"/>
        <v>2.7841246875290944E-2</v>
      </c>
    </row>
    <row r="63" spans="2:5" ht="20.100000000000001" customHeight="1" thickBot="1" x14ac:dyDescent="0.25">
      <c r="B63" s="4" t="s">
        <v>40</v>
      </c>
      <c r="C63" s="6">
        <v>0.95205479452054798</v>
      </c>
      <c r="D63" s="6">
        <v>0.95987654320987659</v>
      </c>
      <c r="E63" s="6">
        <f t="shared" si="4"/>
        <v>8.2156497024602673E-3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9756</v>
      </c>
      <c r="D70" s="5">
        <v>10850</v>
      </c>
      <c r="E70" s="6">
        <f t="shared" ref="E70:E75" si="5">IF(C70&gt;0,(D70-C70)/C70)</f>
        <v>0.11213612136121361</v>
      </c>
    </row>
    <row r="71" spans="2:5" ht="20.100000000000001" customHeight="1" thickBot="1" x14ac:dyDescent="0.25">
      <c r="B71" s="4" t="s">
        <v>45</v>
      </c>
      <c r="C71" s="5">
        <v>2710</v>
      </c>
      <c r="D71" s="5">
        <v>2983</v>
      </c>
      <c r="E71" s="6">
        <f t="shared" si="5"/>
        <v>0.1007380073800738</v>
      </c>
    </row>
    <row r="72" spans="2:5" ht="20.100000000000001" customHeight="1" thickBot="1" x14ac:dyDescent="0.25">
      <c r="B72" s="4" t="s">
        <v>43</v>
      </c>
      <c r="C72" s="5">
        <v>10</v>
      </c>
      <c r="D72" s="5">
        <v>19</v>
      </c>
      <c r="E72" s="6">
        <f t="shared" si="5"/>
        <v>0.9</v>
      </c>
    </row>
    <row r="73" spans="2:5" ht="20.100000000000001" customHeight="1" thickBot="1" x14ac:dyDescent="0.25">
      <c r="B73" s="4" t="s">
        <v>46</v>
      </c>
      <c r="C73" s="5">
        <v>5067</v>
      </c>
      <c r="D73" s="5">
        <v>5527</v>
      </c>
      <c r="E73" s="6">
        <f t="shared" si="5"/>
        <v>9.078350108545491E-2</v>
      </c>
    </row>
    <row r="74" spans="2:5" ht="20.100000000000001" customHeight="1" thickBot="1" x14ac:dyDescent="0.25">
      <c r="B74" s="4" t="s">
        <v>47</v>
      </c>
      <c r="C74" s="5">
        <v>1497</v>
      </c>
      <c r="D74" s="5">
        <v>1838</v>
      </c>
      <c r="E74" s="6">
        <f t="shared" si="5"/>
        <v>0.22778891115564462</v>
      </c>
    </row>
    <row r="75" spans="2:5" ht="20.100000000000001" customHeight="1" thickBot="1" x14ac:dyDescent="0.25">
      <c r="B75" s="4" t="s">
        <v>48</v>
      </c>
      <c r="C75" s="5">
        <v>470</v>
      </c>
      <c r="D75" s="5">
        <v>475</v>
      </c>
      <c r="E75" s="6">
        <f t="shared" si="5"/>
        <v>1.0638297872340425E-2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>IF(C76&gt;0,(D76-C76)/C76,"-")</f>
        <v>-</v>
      </c>
    </row>
    <row r="77" spans="2:5" ht="20.100000000000001" customHeight="1" thickBot="1" x14ac:dyDescent="0.25">
      <c r="B77" s="4" t="s">
        <v>50</v>
      </c>
      <c r="C77" s="5">
        <v>2</v>
      </c>
      <c r="D77" s="5">
        <v>8</v>
      </c>
      <c r="E77" s="6">
        <f>IF(C77&gt;0,(D77-C77)/C77,"-")</f>
        <v>3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546</v>
      </c>
      <c r="D90" s="5">
        <v>536</v>
      </c>
      <c r="E90" s="6">
        <f>IF(C90&gt;0,(D90-C90)/C90,"-")</f>
        <v>-1.8315018315018316E-2</v>
      </c>
    </row>
    <row r="91" spans="2:5" ht="29.25" thickBot="1" x14ac:dyDescent="0.25">
      <c r="B91" s="4" t="s">
        <v>52</v>
      </c>
      <c r="C91" s="5">
        <v>422</v>
      </c>
      <c r="D91" s="5">
        <v>353</v>
      </c>
      <c r="E91" s="6">
        <f t="shared" ref="E91:E93" si="6">IF(C91&gt;0,(D91-C91)/C91,"-")</f>
        <v>-0.16350710900473933</v>
      </c>
    </row>
    <row r="92" spans="2:5" ht="29.25" customHeight="1" thickBot="1" x14ac:dyDescent="0.25">
      <c r="B92" s="4" t="s">
        <v>53</v>
      </c>
      <c r="C92" s="5">
        <v>656</v>
      </c>
      <c r="D92" s="5">
        <v>571</v>
      </c>
      <c r="E92" s="6">
        <f t="shared" si="6"/>
        <v>-0.12957317073170732</v>
      </c>
    </row>
    <row r="93" spans="2:5" ht="29.25" customHeight="1" thickBot="1" x14ac:dyDescent="0.25">
      <c r="B93" s="4" t="s">
        <v>54</v>
      </c>
      <c r="C93" s="6">
        <f>(C90+C91)/(C90+C91+C92)</f>
        <v>0.59605911330049266</v>
      </c>
      <c r="D93" s="6">
        <f>(D90+D91)/(D90+D91+D92)</f>
        <v>0.60890410958904106</v>
      </c>
      <c r="E93" s="6">
        <f t="shared" si="6"/>
        <v>2.1549869806407652E-2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1636</v>
      </c>
      <c r="D100" s="5">
        <v>1461</v>
      </c>
      <c r="E100" s="6">
        <f>IF(C100&gt;0,(D100-C100)/C100,"-")</f>
        <v>-0.1069682151589242</v>
      </c>
    </row>
    <row r="101" spans="2:5" ht="20.100000000000001" customHeight="1" thickBot="1" x14ac:dyDescent="0.25">
      <c r="B101" s="4" t="s">
        <v>41</v>
      </c>
      <c r="C101" s="5">
        <v>763</v>
      </c>
      <c r="D101" s="5">
        <v>716</v>
      </c>
      <c r="E101" s="6">
        <f t="shared" ref="E101:E105" si="7">IF(C101&gt;0,(D101-C101)/C101,"-")</f>
        <v>-6.1598951507208385E-2</v>
      </c>
    </row>
    <row r="102" spans="2:5" ht="20.100000000000001" customHeight="1" thickBot="1" x14ac:dyDescent="0.25">
      <c r="B102" s="4" t="s">
        <v>42</v>
      </c>
      <c r="C102" s="5">
        <v>208</v>
      </c>
      <c r="D102" s="5">
        <v>174</v>
      </c>
      <c r="E102" s="6">
        <f t="shared" si="7"/>
        <v>-0.16346153846153846</v>
      </c>
    </row>
    <row r="103" spans="2:5" ht="20.100000000000001" customHeight="1" thickBot="1" x14ac:dyDescent="0.25">
      <c r="B103" s="4" t="s">
        <v>98</v>
      </c>
      <c r="C103" s="6">
        <f>(C101+C102)/C100</f>
        <v>0.59352078239608796</v>
      </c>
      <c r="D103" s="6">
        <f>(D101+D102)/D100</f>
        <v>0.60917180013689254</v>
      </c>
      <c r="E103" s="6">
        <f t="shared" si="7"/>
        <v>2.6369788902117698E-2</v>
      </c>
    </row>
    <row r="104" spans="2:5" ht="20.100000000000001" customHeight="1" thickBot="1" x14ac:dyDescent="0.25">
      <c r="B104" s="4" t="s">
        <v>39</v>
      </c>
      <c r="C104" s="6">
        <v>0.58873456790123457</v>
      </c>
      <c r="D104" s="6">
        <v>0.61092150170648463</v>
      </c>
      <c r="E104" s="6">
        <f t="shared" si="7"/>
        <v>3.7685801063701271E-2</v>
      </c>
    </row>
    <row r="105" spans="2:5" ht="20.100000000000001" customHeight="1" thickBot="1" x14ac:dyDescent="0.25">
      <c r="B105" s="4" t="s">
        <v>40</v>
      </c>
      <c r="C105" s="6">
        <v>0.61176470588235299</v>
      </c>
      <c r="D105" s="6">
        <v>0.60207612456747406</v>
      </c>
      <c r="E105" s="6">
        <f t="shared" si="7"/>
        <v>-1.5837104072398248E-2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1673</v>
      </c>
      <c r="D112" s="5">
        <v>1618</v>
      </c>
      <c r="E112" s="6">
        <f>IF(C112&gt;0,(D112-C112)/C112,"-")</f>
        <v>-3.2875074716078902E-2</v>
      </c>
    </row>
    <row r="113" spans="2:14" ht="15" thickBot="1" x14ac:dyDescent="0.25">
      <c r="B113" s="4" t="s">
        <v>56</v>
      </c>
      <c r="C113" s="5">
        <v>847</v>
      </c>
      <c r="D113" s="5">
        <v>785</v>
      </c>
      <c r="E113" s="6">
        <f t="shared" ref="E113:E114" si="8">IF(C113&gt;0,(D113-C113)/C113,"-")</f>
        <v>-7.3199527744982285E-2</v>
      </c>
    </row>
    <row r="114" spans="2:14" ht="15" thickBot="1" x14ac:dyDescent="0.25">
      <c r="B114" s="4" t="s">
        <v>57</v>
      </c>
      <c r="C114" s="5">
        <v>826</v>
      </c>
      <c r="D114" s="5">
        <v>833</v>
      </c>
      <c r="E114" s="6">
        <f t="shared" si="8"/>
        <v>8.4745762711864406E-3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6</v>
      </c>
      <c r="D128" s="10">
        <v>6</v>
      </c>
      <c r="E128" s="10">
        <v>5</v>
      </c>
      <c r="F128" s="10">
        <v>17</v>
      </c>
      <c r="G128" s="10">
        <v>11</v>
      </c>
      <c r="H128" s="10">
        <v>6</v>
      </c>
      <c r="I128" s="10">
        <v>4</v>
      </c>
      <c r="J128" s="10">
        <v>21</v>
      </c>
      <c r="K128" s="6">
        <f>IF(C128=0,"-",(G128-C128)/C128)</f>
        <v>0.83333333333333337</v>
      </c>
      <c r="L128" s="6">
        <f t="shared" ref="L128:N128" si="9">IF(D128=0,"-",(H128-D128)/D128)</f>
        <v>0</v>
      </c>
      <c r="M128" s="6">
        <f t="shared" si="9"/>
        <v>-0.2</v>
      </c>
      <c r="N128" s="6">
        <f t="shared" si="9"/>
        <v>0.23529411764705882</v>
      </c>
    </row>
    <row r="129" spans="2:14" ht="15" thickBot="1" x14ac:dyDescent="0.25">
      <c r="B129" s="4" t="s">
        <v>64</v>
      </c>
      <c r="C129" s="10">
        <v>4</v>
      </c>
      <c r="D129" s="10">
        <v>2</v>
      </c>
      <c r="E129" s="10">
        <v>1</v>
      </c>
      <c r="F129" s="10">
        <v>7</v>
      </c>
      <c r="G129" s="10">
        <v>4</v>
      </c>
      <c r="H129" s="10">
        <v>2</v>
      </c>
      <c r="I129" s="10">
        <v>1</v>
      </c>
      <c r="J129" s="10">
        <v>7</v>
      </c>
      <c r="K129" s="6">
        <f t="shared" ref="K129:K133" si="10">IF(C129=0,"-",(G129-C129)/C129)</f>
        <v>0</v>
      </c>
      <c r="L129" s="6">
        <f t="shared" ref="L129:L133" si="11">IF(D129=0,"-",(H129-D129)/D129)</f>
        <v>0</v>
      </c>
      <c r="M129" s="6">
        <f t="shared" ref="M129:M133" si="12">IF(E129=0,"-",(I129-E129)/E129)</f>
        <v>0</v>
      </c>
      <c r="N129" s="6">
        <f t="shared" ref="N129:N133" si="13">IF(F129=0,"-",(J129-F129)/F129)</f>
        <v>0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0"/>
        <v>-</v>
      </c>
      <c r="L130" s="6" t="str">
        <f t="shared" si="11"/>
        <v>-</v>
      </c>
      <c r="M130" s="6" t="str">
        <f t="shared" si="12"/>
        <v>-</v>
      </c>
      <c r="N130" s="6" t="str">
        <f t="shared" si="13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0"/>
        <v>-</v>
      </c>
      <c r="L131" s="6" t="str">
        <f t="shared" si="11"/>
        <v>-</v>
      </c>
      <c r="M131" s="6" t="str">
        <f t="shared" si="12"/>
        <v>-</v>
      </c>
      <c r="N131" s="6" t="str">
        <f t="shared" si="13"/>
        <v>-</v>
      </c>
    </row>
    <row r="132" spans="2:14" ht="15" thickBot="1" x14ac:dyDescent="0.25">
      <c r="B132" s="4" t="s">
        <v>67</v>
      </c>
      <c r="C132" s="10">
        <v>1</v>
      </c>
      <c r="D132" s="10">
        <v>0</v>
      </c>
      <c r="E132" s="10">
        <v>0</v>
      </c>
      <c r="F132" s="10">
        <v>1</v>
      </c>
      <c r="G132" s="10">
        <v>2</v>
      </c>
      <c r="H132" s="10">
        <v>0</v>
      </c>
      <c r="I132" s="10">
        <v>0</v>
      </c>
      <c r="J132" s="10">
        <v>2</v>
      </c>
      <c r="K132" s="6">
        <f t="shared" si="10"/>
        <v>1</v>
      </c>
      <c r="L132" s="6" t="str">
        <f t="shared" si="11"/>
        <v>-</v>
      </c>
      <c r="M132" s="6" t="str">
        <f t="shared" si="12"/>
        <v>-</v>
      </c>
      <c r="N132" s="6">
        <f t="shared" si="13"/>
        <v>1</v>
      </c>
    </row>
    <row r="133" spans="2:14" ht="15" thickBot="1" x14ac:dyDescent="0.25">
      <c r="B133" s="4" t="s">
        <v>68</v>
      </c>
      <c r="C133" s="10">
        <v>11</v>
      </c>
      <c r="D133" s="10">
        <v>8</v>
      </c>
      <c r="E133" s="10">
        <v>6</v>
      </c>
      <c r="F133" s="10">
        <v>25</v>
      </c>
      <c r="G133" s="10">
        <v>17</v>
      </c>
      <c r="H133" s="10">
        <v>8</v>
      </c>
      <c r="I133" s="10">
        <v>5</v>
      </c>
      <c r="J133" s="10">
        <v>30</v>
      </c>
      <c r="K133" s="6">
        <f t="shared" si="10"/>
        <v>0.54545454545454541</v>
      </c>
      <c r="L133" s="6">
        <f t="shared" si="11"/>
        <v>0</v>
      </c>
      <c r="M133" s="6">
        <f t="shared" si="12"/>
        <v>-0.16666666666666666</v>
      </c>
      <c r="N133" s="6">
        <f t="shared" si="13"/>
        <v>0.2</v>
      </c>
    </row>
    <row r="134" spans="2:14" ht="15" thickBot="1" x14ac:dyDescent="0.25">
      <c r="B134" s="4" t="s">
        <v>36</v>
      </c>
      <c r="C134" s="6">
        <f>IF(C128=0,"-",C128/(C128+C129))</f>
        <v>0.6</v>
      </c>
      <c r="D134" s="6">
        <f>IF(D128=0,"-",D128/(D128+D129))</f>
        <v>0.75</v>
      </c>
      <c r="E134" s="6">
        <f t="shared" ref="E134:J134" si="14">IF(E128=0,"-",E128/(E128+E129))</f>
        <v>0.83333333333333337</v>
      </c>
      <c r="F134" s="6">
        <f t="shared" si="14"/>
        <v>0.70833333333333337</v>
      </c>
      <c r="G134" s="6">
        <f t="shared" si="14"/>
        <v>0.73333333333333328</v>
      </c>
      <c r="H134" s="6">
        <f t="shared" si="14"/>
        <v>0.75</v>
      </c>
      <c r="I134" s="6">
        <f t="shared" si="14"/>
        <v>0.8</v>
      </c>
      <c r="J134" s="6">
        <f t="shared" si="14"/>
        <v>0.75</v>
      </c>
      <c r="K134" s="6">
        <f>IF(OR(C134="-",G134="-"),"-",(G134-C134)/C134)</f>
        <v>0.22222222222222218</v>
      </c>
      <c r="L134" s="6">
        <f t="shared" ref="L134:N135" si="15">IF(OR(D134="-",H134="-"),"-",(H134-D134)/D134)</f>
        <v>0</v>
      </c>
      <c r="M134" s="6">
        <f t="shared" si="15"/>
        <v>-3.9999999999999987E-2</v>
      </c>
      <c r="N134" s="6">
        <f t="shared" si="15"/>
        <v>5.882352941176465E-2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6">IF(D131=0,"-",D131/(D130+D131))</f>
        <v>-</v>
      </c>
      <c r="E135" s="6" t="str">
        <f t="shared" si="16"/>
        <v>-</v>
      </c>
      <c r="F135" s="6" t="str">
        <f t="shared" si="16"/>
        <v>-</v>
      </c>
      <c r="G135" s="6" t="str">
        <f t="shared" si="16"/>
        <v>-</v>
      </c>
      <c r="H135" s="6" t="str">
        <f t="shared" si="16"/>
        <v>-</v>
      </c>
      <c r="I135" s="6" t="str">
        <f t="shared" si="16"/>
        <v>-</v>
      </c>
      <c r="J135" s="6" t="str">
        <f t="shared" si="16"/>
        <v>-</v>
      </c>
      <c r="K135" s="6" t="str">
        <f>IF(OR(C135="-",G135="-"),"-",(G135-C135)/C135)</f>
        <v>-</v>
      </c>
      <c r="L135" s="6" t="str">
        <f t="shared" si="15"/>
        <v>-</v>
      </c>
      <c r="M135" s="6" t="str">
        <f t="shared" si="15"/>
        <v>-</v>
      </c>
      <c r="N135" s="6" t="str">
        <f t="shared" si="15"/>
        <v>-</v>
      </c>
    </row>
    <row r="136" spans="2:14" x14ac:dyDescent="0.2">
      <c r="C136" s="13"/>
    </row>
    <row r="137" spans="2:14" x14ac:dyDescent="0.2">
      <c r="C137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36</v>
      </c>
      <c r="D143" s="10">
        <v>0</v>
      </c>
      <c r="E143" s="10">
        <v>2</v>
      </c>
      <c r="F143" s="10">
        <v>38</v>
      </c>
      <c r="G143" s="10">
        <v>66</v>
      </c>
      <c r="H143" s="10">
        <v>0</v>
      </c>
      <c r="I143" s="10">
        <v>4</v>
      </c>
      <c r="J143" s="10">
        <v>70</v>
      </c>
      <c r="K143" s="6">
        <f>IF(C143=0,"-",(G143-C143)/C143)</f>
        <v>0.83333333333333337</v>
      </c>
      <c r="L143" s="6" t="str">
        <f t="shared" ref="L143:N147" si="17">IF(D143=0,"-",(H143-D143)/D143)</f>
        <v>-</v>
      </c>
      <c r="M143" s="6">
        <f t="shared" si="17"/>
        <v>1</v>
      </c>
      <c r="N143" s="6">
        <f t="shared" si="17"/>
        <v>0.84210526315789469</v>
      </c>
    </row>
    <row r="144" spans="2:14" ht="15" thickBot="1" x14ac:dyDescent="0.25">
      <c r="B144" s="4" t="s">
        <v>72</v>
      </c>
      <c r="C144" s="10">
        <v>7</v>
      </c>
      <c r="D144" s="10">
        <v>0</v>
      </c>
      <c r="E144" s="10">
        <v>2</v>
      </c>
      <c r="F144" s="10">
        <v>9</v>
      </c>
      <c r="G144" s="10">
        <v>5</v>
      </c>
      <c r="H144" s="10">
        <v>0</v>
      </c>
      <c r="I144" s="10">
        <v>0</v>
      </c>
      <c r="J144" s="10">
        <v>5</v>
      </c>
      <c r="K144" s="6">
        <f t="shared" ref="K144:K147" si="18">IF(C144=0,"-",(G144-C144)/C144)</f>
        <v>-0.2857142857142857</v>
      </c>
      <c r="L144" s="6" t="str">
        <f t="shared" si="17"/>
        <v>-</v>
      </c>
      <c r="M144" s="6">
        <f t="shared" si="17"/>
        <v>-1</v>
      </c>
      <c r="N144" s="6">
        <f t="shared" si="17"/>
        <v>-0.44444444444444442</v>
      </c>
    </row>
    <row r="145" spans="2:14" ht="15" thickBot="1" x14ac:dyDescent="0.25">
      <c r="B145" s="4" t="s">
        <v>73</v>
      </c>
      <c r="C145" s="10">
        <v>278</v>
      </c>
      <c r="D145" s="10">
        <v>0</v>
      </c>
      <c r="E145" s="10">
        <v>42</v>
      </c>
      <c r="F145" s="10">
        <v>320</v>
      </c>
      <c r="G145" s="10">
        <v>230</v>
      </c>
      <c r="H145" s="10">
        <v>0</v>
      </c>
      <c r="I145" s="10">
        <v>31</v>
      </c>
      <c r="J145" s="10">
        <v>261</v>
      </c>
      <c r="K145" s="6">
        <f t="shared" si="18"/>
        <v>-0.17266187050359713</v>
      </c>
      <c r="L145" s="6" t="str">
        <f t="shared" si="17"/>
        <v>-</v>
      </c>
      <c r="M145" s="6">
        <f t="shared" si="17"/>
        <v>-0.26190476190476192</v>
      </c>
      <c r="N145" s="6">
        <f t="shared" si="17"/>
        <v>-0.18437500000000001</v>
      </c>
    </row>
    <row r="146" spans="2:14" ht="15" thickBot="1" x14ac:dyDescent="0.25">
      <c r="B146" s="4" t="s">
        <v>74</v>
      </c>
      <c r="C146" s="10">
        <v>15</v>
      </c>
      <c r="D146" s="10">
        <v>0</v>
      </c>
      <c r="E146" s="10">
        <v>2</v>
      </c>
      <c r="F146" s="10">
        <v>17</v>
      </c>
      <c r="G146" s="10">
        <v>1</v>
      </c>
      <c r="H146" s="10">
        <v>0</v>
      </c>
      <c r="I146" s="10">
        <v>2</v>
      </c>
      <c r="J146" s="10">
        <v>3</v>
      </c>
      <c r="K146" s="6">
        <f t="shared" si="18"/>
        <v>-0.93333333333333335</v>
      </c>
      <c r="L146" s="6" t="str">
        <f t="shared" si="17"/>
        <v>-</v>
      </c>
      <c r="M146" s="6">
        <f t="shared" si="17"/>
        <v>0</v>
      </c>
      <c r="N146" s="6">
        <f t="shared" si="17"/>
        <v>-0.82352941176470584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8"/>
        <v>-</v>
      </c>
      <c r="L147" s="6" t="str">
        <f t="shared" si="17"/>
        <v>-</v>
      </c>
      <c r="M147" s="6" t="str">
        <f t="shared" si="17"/>
        <v>-</v>
      </c>
      <c r="N147" s="6" t="str">
        <f t="shared" si="17"/>
        <v>-</v>
      </c>
    </row>
    <row r="148" spans="2:14" ht="15" thickBot="1" x14ac:dyDescent="0.25">
      <c r="B148" s="7" t="s">
        <v>68</v>
      </c>
      <c r="C148" s="10">
        <v>336</v>
      </c>
      <c r="D148" s="10">
        <v>0</v>
      </c>
      <c r="E148" s="10">
        <v>48</v>
      </c>
      <c r="F148" s="10">
        <v>384</v>
      </c>
      <c r="G148" s="10">
        <v>303</v>
      </c>
      <c r="H148" s="10">
        <v>0</v>
      </c>
      <c r="I148" s="10">
        <v>37</v>
      </c>
      <c r="J148" s="10">
        <v>340</v>
      </c>
      <c r="K148" s="6">
        <f t="shared" ref="K148" si="19">IF(C148=0,"-",(G148-C148)/C148)</f>
        <v>-9.8214285714285712E-2</v>
      </c>
      <c r="L148" s="6" t="str">
        <f t="shared" ref="L148" si="20">IF(D148=0,"-",(H148-D148)/D148)</f>
        <v>-</v>
      </c>
      <c r="M148" s="6">
        <f t="shared" ref="M148" si="21">IF(E148=0,"-",(I148-E148)/E148)</f>
        <v>-0.22916666666666666</v>
      </c>
      <c r="N148" s="6">
        <f t="shared" ref="N148" si="22">IF(F148=0,"-",(J148-F148)/F148)</f>
        <v>-0.11458333333333333</v>
      </c>
    </row>
    <row r="149" spans="2:14" ht="29.25" thickBot="1" x14ac:dyDescent="0.25">
      <c r="B149" s="7" t="s">
        <v>76</v>
      </c>
      <c r="C149" s="6">
        <f>IF(C143=0,"-",(C143/(C143+C145)))</f>
        <v>0.11464968152866242</v>
      </c>
      <c r="D149" s="6" t="str">
        <f t="shared" ref="D149:J149" si="23">IF(D143=0,"-",(D143/(D143+D145)))</f>
        <v>-</v>
      </c>
      <c r="E149" s="6">
        <f t="shared" si="23"/>
        <v>4.5454545454545456E-2</v>
      </c>
      <c r="F149" s="6">
        <f t="shared" si="23"/>
        <v>0.10614525139664804</v>
      </c>
      <c r="G149" s="6">
        <f t="shared" si="23"/>
        <v>0.22297297297297297</v>
      </c>
      <c r="H149" s="6" t="str">
        <f t="shared" si="23"/>
        <v>-</v>
      </c>
      <c r="I149" s="6">
        <f t="shared" si="23"/>
        <v>0.11428571428571428</v>
      </c>
      <c r="J149" s="6">
        <f t="shared" si="23"/>
        <v>0.21148036253776434</v>
      </c>
      <c r="K149" s="6">
        <f>IF(OR(C149="-",G149="-"),"-",(G149-C149)/C149)</f>
        <v>0.94481981981981977</v>
      </c>
      <c r="L149" s="6" t="str">
        <f t="shared" ref="L149:N150" si="24">IF(OR(D149="-",H149="-"),"-",(H149-D149)/D149)</f>
        <v>-</v>
      </c>
      <c r="M149" s="6">
        <f t="shared" si="24"/>
        <v>1.5142857142857142</v>
      </c>
      <c r="N149" s="6">
        <f t="shared" si="24"/>
        <v>0.99236762601367456</v>
      </c>
    </row>
    <row r="150" spans="2:14" ht="29.25" thickBot="1" x14ac:dyDescent="0.25">
      <c r="B150" s="7" t="s">
        <v>77</v>
      </c>
      <c r="C150" s="6">
        <f>IF(C144=0,"-",(C144/(C144+C146)))</f>
        <v>0.31818181818181818</v>
      </c>
      <c r="D150" s="6" t="str">
        <f t="shared" ref="D150:J150" si="25">IF(D144=0,"-",(D144/(D144+D146)))</f>
        <v>-</v>
      </c>
      <c r="E150" s="6">
        <f t="shared" si="25"/>
        <v>0.5</v>
      </c>
      <c r="F150" s="6">
        <f t="shared" si="25"/>
        <v>0.34615384615384615</v>
      </c>
      <c r="G150" s="6">
        <f t="shared" si="25"/>
        <v>0.83333333333333337</v>
      </c>
      <c r="H150" s="6" t="str">
        <f t="shared" si="25"/>
        <v>-</v>
      </c>
      <c r="I150" s="6" t="str">
        <f t="shared" si="25"/>
        <v>-</v>
      </c>
      <c r="J150" s="6">
        <f t="shared" si="25"/>
        <v>0.625</v>
      </c>
      <c r="K150" s="6">
        <f>IF(OR(C150="-",G150="-"),"-",(G150-C150)/C150)</f>
        <v>1.6190476190476191</v>
      </c>
      <c r="L150" s="6" t="str">
        <f t="shared" si="24"/>
        <v>-</v>
      </c>
      <c r="M150" s="6" t="str">
        <f t="shared" si="24"/>
        <v>-</v>
      </c>
      <c r="N150" s="6">
        <f t="shared" si="24"/>
        <v>0.80555555555555558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 ht="14.25" x14ac:dyDescent="0.2">
      <c r="B152" s="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282</v>
      </c>
      <c r="D157" s="19">
        <v>262</v>
      </c>
      <c r="E157" s="18">
        <f>IF(C157=0,"-",(D157-C157)/C157)</f>
        <v>-7.0921985815602842E-2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54</v>
      </c>
      <c r="D158" s="19">
        <v>38</v>
      </c>
      <c r="E158" s="18">
        <f t="shared" ref="E158:E159" si="26">IF(C158=0,"-",(D158-C158)/C158)</f>
        <v>-0.29629629629629628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6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0.8392857142857143</v>
      </c>
      <c r="D160" s="18">
        <f>IF(D157=0,"-",D157/(D157+D158+D159))</f>
        <v>0.87333333333333329</v>
      </c>
      <c r="E160" s="18">
        <f>IF(OR(C160="-",D160="-"),"-",(D160-C160)/C160)</f>
        <v>4.0567375886524759E-2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5" thickBot="1" x14ac:dyDescent="0.25">
      <c r="B161" s="4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24</v>
      </c>
      <c r="D166" s="5">
        <v>28</v>
      </c>
      <c r="E166" s="6">
        <f t="shared" ref="E166:E168" si="27">IF(C166=0,"-",(D166-C166)/C166)</f>
        <v>0.16666666666666666</v>
      </c>
    </row>
    <row r="167" spans="2:14" ht="20.100000000000001" customHeight="1" thickBot="1" x14ac:dyDescent="0.25">
      <c r="B167" s="4" t="s">
        <v>41</v>
      </c>
      <c r="C167" s="5">
        <v>14</v>
      </c>
      <c r="D167" s="5">
        <v>19</v>
      </c>
      <c r="E167" s="6">
        <f t="shared" si="27"/>
        <v>0.35714285714285715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2</v>
      </c>
      <c r="E168" s="6">
        <f t="shared" si="27"/>
        <v>-0.33333333333333331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0.70833333333333337</v>
      </c>
      <c r="D169" s="6">
        <f>IF(D166=0,"-",(D167+D168)/D166)</f>
        <v>0.75</v>
      </c>
      <c r="E169" s="6">
        <f t="shared" ref="E169:E171" si="28">IF(OR(C169="-",D169="-"),"-",(D169-C169)/C169)</f>
        <v>5.882352941176465E-2</v>
      </c>
    </row>
    <row r="170" spans="2:14" ht="20.100000000000001" customHeight="1" thickBot="1" x14ac:dyDescent="0.25">
      <c r="B170" s="4" t="s">
        <v>39</v>
      </c>
      <c r="C170" s="6">
        <v>0.82352941176470584</v>
      </c>
      <c r="D170" s="6">
        <v>0.82608695652173914</v>
      </c>
      <c r="E170" s="6">
        <f t="shared" si="28"/>
        <v>3.1055900621118548E-3</v>
      </c>
    </row>
    <row r="171" spans="2:14" ht="20.100000000000001" customHeight="1" thickBot="1" x14ac:dyDescent="0.25">
      <c r="B171" s="4" t="s">
        <v>40</v>
      </c>
      <c r="C171" s="6">
        <v>0.42857142857142855</v>
      </c>
      <c r="D171" s="6">
        <v>0.4</v>
      </c>
      <c r="E171" s="6">
        <f t="shared" si="28"/>
        <v>-6.6666666666666569E-2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28</v>
      </c>
      <c r="D178" s="5">
        <v>22</v>
      </c>
      <c r="E178" s="6">
        <f>IF(C178=0,"-",(D178-C178)/C178)</f>
        <v>-0.21428571428571427</v>
      </c>
      <c r="H178" s="13"/>
    </row>
    <row r="179" spans="2:8" ht="15" thickBot="1" x14ac:dyDescent="0.25">
      <c r="B179" s="4" t="s">
        <v>43</v>
      </c>
      <c r="C179" s="5">
        <v>19</v>
      </c>
      <c r="D179" s="5">
        <v>16</v>
      </c>
      <c r="E179" s="6">
        <f t="shared" ref="E179:E185" si="29">IF(C179=0,"-",(D179-C179)/C179)</f>
        <v>-0.15789473684210525</v>
      </c>
      <c r="H179" s="13"/>
    </row>
    <row r="180" spans="2:8" ht="15" thickBot="1" x14ac:dyDescent="0.25">
      <c r="B180" s="4" t="s">
        <v>47</v>
      </c>
      <c r="C180" s="5">
        <v>5</v>
      </c>
      <c r="D180" s="5">
        <v>3</v>
      </c>
      <c r="E180" s="6">
        <f t="shared" si="29"/>
        <v>-0.4</v>
      </c>
      <c r="H180" s="13"/>
    </row>
    <row r="181" spans="2:8" ht="15" thickBot="1" x14ac:dyDescent="0.25">
      <c r="B181" s="4" t="s">
        <v>78</v>
      </c>
      <c r="C181" s="5">
        <v>4</v>
      </c>
      <c r="D181" s="5">
        <v>3</v>
      </c>
      <c r="E181" s="6">
        <f t="shared" si="29"/>
        <v>-0.25</v>
      </c>
      <c r="H181" s="13"/>
    </row>
    <row r="182" spans="2:8" ht="15" thickBot="1" x14ac:dyDescent="0.25">
      <c r="B182" s="15" t="s">
        <v>79</v>
      </c>
      <c r="C182" s="5">
        <v>297</v>
      </c>
      <c r="D182" s="5">
        <v>358</v>
      </c>
      <c r="E182" s="6">
        <f t="shared" si="29"/>
        <v>0.2053872053872054</v>
      </c>
      <c r="H182" s="13"/>
    </row>
    <row r="183" spans="2:8" ht="15" thickBot="1" x14ac:dyDescent="0.25">
      <c r="B183" s="4" t="s">
        <v>47</v>
      </c>
      <c r="C183" s="5">
        <v>248</v>
      </c>
      <c r="D183" s="5">
        <v>302</v>
      </c>
      <c r="E183" s="6">
        <f t="shared" si="29"/>
        <v>0.21774193548387097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9"/>
        <v>-</v>
      </c>
      <c r="H184" s="13"/>
    </row>
    <row r="185" spans="2:8" ht="15" thickBot="1" x14ac:dyDescent="0.25">
      <c r="B185" s="4" t="s">
        <v>80</v>
      </c>
      <c r="C185" s="5">
        <v>49</v>
      </c>
      <c r="D185" s="5">
        <v>56</v>
      </c>
      <c r="E185" s="6">
        <f t="shared" si="29"/>
        <v>0.14285714285714285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12</v>
      </c>
      <c r="D197" s="5">
        <v>20</v>
      </c>
      <c r="E197" s="6">
        <f t="shared" ref="E197:E200" si="30">IF(C197=0,"-",(D197-C197)/C197)</f>
        <v>0.66666666666666663</v>
      </c>
    </row>
    <row r="198" spans="2:5" ht="15" thickBot="1" x14ac:dyDescent="0.25">
      <c r="B198" s="4" t="s">
        <v>83</v>
      </c>
      <c r="C198" s="5">
        <v>2</v>
      </c>
      <c r="D198" s="5">
        <v>2</v>
      </c>
      <c r="E198" s="6">
        <f t="shared" si="30"/>
        <v>0</v>
      </c>
    </row>
    <row r="199" spans="2:5" ht="15" thickBot="1" x14ac:dyDescent="0.25">
      <c r="B199" s="4" t="s">
        <v>84</v>
      </c>
      <c r="C199" s="5">
        <v>14</v>
      </c>
      <c r="D199" s="5">
        <v>22</v>
      </c>
      <c r="E199" s="6">
        <f t="shared" si="30"/>
        <v>0.5714285714285714</v>
      </c>
    </row>
    <row r="200" spans="2:5" ht="15" thickBot="1" x14ac:dyDescent="0.25">
      <c r="B200" s="4" t="s">
        <v>85</v>
      </c>
      <c r="C200" s="5">
        <v>8</v>
      </c>
      <c r="D200" s="5">
        <v>19</v>
      </c>
      <c r="E200" s="6">
        <f t="shared" si="30"/>
        <v>1.375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31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13</v>
      </c>
      <c r="D208" s="5">
        <v>20</v>
      </c>
      <c r="E208" s="6">
        <f t="shared" si="31"/>
        <v>0.53846153846153844</v>
      </c>
    </row>
    <row r="209" spans="2:5" ht="20.100000000000001" customHeight="1" thickBot="1" x14ac:dyDescent="0.25">
      <c r="B209" s="17" t="s">
        <v>86</v>
      </c>
      <c r="C209" s="5">
        <v>12</v>
      </c>
      <c r="D209" s="5">
        <v>16</v>
      </c>
      <c r="E209" s="6">
        <f t="shared" si="31"/>
        <v>0.33333333333333331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4</v>
      </c>
      <c r="E210" s="6">
        <f t="shared" si="31"/>
        <v>3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4</v>
      </c>
      <c r="E212" s="6">
        <f>IF(C212=0,"-",(D212-C212)/C212)</f>
        <v>1</v>
      </c>
    </row>
    <row r="213" spans="2:5" ht="15" thickBot="1" x14ac:dyDescent="0.25">
      <c r="B213" s="17" t="s">
        <v>86</v>
      </c>
      <c r="C213" s="5">
        <v>2</v>
      </c>
      <c r="D213" s="5">
        <v>4</v>
      </c>
      <c r="E213" s="6">
        <f t="shared" ref="E213:E214" si="32">IF(C213=0,"-",(D213-C213)/C213)</f>
        <v>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32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14</v>
      </c>
      <c r="D221" s="5">
        <v>27</v>
      </c>
      <c r="E221" s="6">
        <f t="shared" ref="E221:E223" si="33">IF(C221=0,"-",(D221-C221)/C221)</f>
        <v>0.9285714285714286</v>
      </c>
    </row>
    <row r="222" spans="2:5" ht="15" thickBot="1" x14ac:dyDescent="0.25">
      <c r="B222" s="16" t="s">
        <v>92</v>
      </c>
      <c r="C222" s="5">
        <v>19</v>
      </c>
      <c r="D222" s="5">
        <v>25</v>
      </c>
      <c r="E222" s="6">
        <f t="shared" si="33"/>
        <v>0.31578947368421051</v>
      </c>
    </row>
    <row r="223" spans="2:5" ht="15" thickBot="1" x14ac:dyDescent="0.25">
      <c r="B223" s="16" t="s">
        <v>93</v>
      </c>
      <c r="C223" s="5">
        <v>52</v>
      </c>
      <c r="D223" s="5">
        <v>63</v>
      </c>
      <c r="E223" s="6">
        <f t="shared" si="33"/>
        <v>0.21153846153846154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fitToWidth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940</v>
      </c>
      <c r="D14" s="5">
        <v>1134</v>
      </c>
      <c r="E14" s="6">
        <f>IF(C14&gt;0,(D14-C14)/C14)</f>
        <v>0.20638297872340425</v>
      </c>
    </row>
    <row r="15" spans="1:5" ht="20.100000000000001" customHeight="1" thickBot="1" x14ac:dyDescent="0.25">
      <c r="B15" s="4" t="s">
        <v>17</v>
      </c>
      <c r="C15" s="5">
        <v>834</v>
      </c>
      <c r="D15" s="5">
        <v>1032</v>
      </c>
      <c r="E15" s="6">
        <f t="shared" ref="E15:E25" si="0">IF(C15&gt;0,(D15-C15)/C15)</f>
        <v>0.23741007194244604</v>
      </c>
    </row>
    <row r="16" spans="1:5" ht="20.100000000000001" customHeight="1" thickBot="1" x14ac:dyDescent="0.25">
      <c r="B16" s="4" t="s">
        <v>18</v>
      </c>
      <c r="C16" s="5">
        <v>483</v>
      </c>
      <c r="D16" s="5">
        <v>609</v>
      </c>
      <c r="E16" s="6">
        <f t="shared" si="0"/>
        <v>0.2608695652173913</v>
      </c>
    </row>
    <row r="17" spans="2:5" ht="20.100000000000001" customHeight="1" thickBot="1" x14ac:dyDescent="0.25">
      <c r="B17" s="4" t="s">
        <v>19</v>
      </c>
      <c r="C17" s="5">
        <v>351</v>
      </c>
      <c r="D17" s="5">
        <v>423</v>
      </c>
      <c r="E17" s="6">
        <f t="shared" si="0"/>
        <v>0.20512820512820512</v>
      </c>
    </row>
    <row r="18" spans="2:5" ht="20.100000000000001" customHeight="1" thickBot="1" x14ac:dyDescent="0.25">
      <c r="B18" s="4" t="s">
        <v>100</v>
      </c>
      <c r="C18" s="5">
        <v>3</v>
      </c>
      <c r="D18" s="5">
        <v>2</v>
      </c>
      <c r="E18" s="6">
        <f>IF(C18=0,"-",(D18-C18)/C18)</f>
        <v>-0.33333333333333331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2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0.42086330935251798</v>
      </c>
      <c r="D20" s="6">
        <f>D17/D15</f>
        <v>0.40988372093023256</v>
      </c>
      <c r="E20" s="6">
        <f t="shared" si="0"/>
        <v>-2.6088252832438846E-2</v>
      </c>
    </row>
    <row r="21" spans="2:5" ht="30" customHeight="1" thickBot="1" x14ac:dyDescent="0.25">
      <c r="B21" s="4" t="s">
        <v>23</v>
      </c>
      <c r="C21" s="5">
        <v>200</v>
      </c>
      <c r="D21" s="5">
        <v>212</v>
      </c>
      <c r="E21" s="6">
        <f t="shared" si="0"/>
        <v>0.06</v>
      </c>
    </row>
    <row r="22" spans="2:5" ht="20.100000000000001" customHeight="1" thickBot="1" x14ac:dyDescent="0.25">
      <c r="B22" s="4" t="s">
        <v>24</v>
      </c>
      <c r="C22" s="5">
        <v>103</v>
      </c>
      <c r="D22" s="5">
        <v>105</v>
      </c>
      <c r="E22" s="6">
        <f t="shared" si="0"/>
        <v>1.9417475728155338E-2</v>
      </c>
    </row>
    <row r="23" spans="2:5" ht="20.100000000000001" customHeight="1" thickBot="1" x14ac:dyDescent="0.25">
      <c r="B23" s="4" t="s">
        <v>25</v>
      </c>
      <c r="C23" s="5">
        <v>97</v>
      </c>
      <c r="D23" s="5">
        <v>107</v>
      </c>
      <c r="E23" s="6">
        <f t="shared" si="0"/>
        <v>0.10309278350515463</v>
      </c>
    </row>
    <row r="24" spans="2:5" ht="20.100000000000001" customHeight="1" thickBot="1" x14ac:dyDescent="0.25">
      <c r="B24" s="4" t="s">
        <v>21</v>
      </c>
      <c r="C24" s="6">
        <f>C23/C21</f>
        <v>0.48499999999999999</v>
      </c>
      <c r="D24" s="6">
        <f t="shared" ref="D24" si="1">D23/D21</f>
        <v>0.50471698113207553</v>
      </c>
      <c r="E24" s="6">
        <f t="shared" si="0"/>
        <v>4.0653569344485649E-2</v>
      </c>
    </row>
    <row r="25" spans="2:5" ht="20.100000000000001" customHeight="1" thickBot="1" x14ac:dyDescent="0.25">
      <c r="B25" s="7" t="s">
        <v>26</v>
      </c>
      <c r="C25" s="6">
        <v>0.12432193119362471</v>
      </c>
      <c r="D25" s="6">
        <v>0.15395080734667574</v>
      </c>
      <c r="E25" s="6">
        <f t="shared" si="0"/>
        <v>0.23832380874864026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237</v>
      </c>
      <c r="D34" s="5">
        <v>214</v>
      </c>
      <c r="E34" s="6">
        <f>IF(C34&gt;0,(D34-C34)/C34,"-")</f>
        <v>-9.7046413502109699E-2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209</v>
      </c>
      <c r="D36" s="5">
        <v>186</v>
      </c>
      <c r="E36" s="6">
        <f t="shared" si="2"/>
        <v>-0.11004784688995216</v>
      </c>
    </row>
    <row r="37" spans="2:5" ht="20.100000000000001" customHeight="1" thickBot="1" x14ac:dyDescent="0.25">
      <c r="B37" s="4" t="s">
        <v>30</v>
      </c>
      <c r="C37" s="5">
        <v>28</v>
      </c>
      <c r="D37" s="5">
        <v>28</v>
      </c>
      <c r="E37" s="6">
        <f t="shared" si="2"/>
        <v>0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130</v>
      </c>
      <c r="D44" s="5">
        <v>180</v>
      </c>
      <c r="E44" s="6">
        <f>IF(C44&gt;0,(D44-C44)/C44,"-")</f>
        <v>0.38461538461538464</v>
      </c>
    </row>
    <row r="45" spans="2:5" ht="20.100000000000001" customHeight="1" thickBot="1" x14ac:dyDescent="0.25">
      <c r="B45" s="4" t="s">
        <v>34</v>
      </c>
      <c r="C45" s="5">
        <v>7</v>
      </c>
      <c r="D45" s="5">
        <v>13</v>
      </c>
      <c r="E45" s="6">
        <f t="shared" ref="E45:E51" si="3">IF(C45&gt;0,(D45-C45)/C45,"-")</f>
        <v>0.8571428571428571</v>
      </c>
    </row>
    <row r="46" spans="2:5" ht="20.100000000000001" customHeight="1" thickBot="1" x14ac:dyDescent="0.25">
      <c r="B46" s="4" t="s">
        <v>31</v>
      </c>
      <c r="C46" s="5">
        <v>11</v>
      </c>
      <c r="D46" s="5">
        <v>17</v>
      </c>
      <c r="E46" s="6">
        <f t="shared" si="3"/>
        <v>0.54545454545454541</v>
      </c>
    </row>
    <row r="47" spans="2:5" ht="20.100000000000001" customHeight="1" thickBot="1" x14ac:dyDescent="0.25">
      <c r="B47" s="4" t="s">
        <v>32</v>
      </c>
      <c r="C47" s="5">
        <v>281</v>
      </c>
      <c r="D47" s="5">
        <v>383</v>
      </c>
      <c r="E47" s="6">
        <f t="shared" si="3"/>
        <v>0.36298932384341637</v>
      </c>
    </row>
    <row r="48" spans="2:5" ht="20.100000000000001" customHeight="1" thickBot="1" x14ac:dyDescent="0.25">
      <c r="B48" s="4" t="s">
        <v>35</v>
      </c>
      <c r="C48" s="5">
        <v>198</v>
      </c>
      <c r="D48" s="5">
        <v>179</v>
      </c>
      <c r="E48" s="6">
        <f t="shared" si="3"/>
        <v>-9.5959595959595953E-2</v>
      </c>
    </row>
    <row r="49" spans="2:5" ht="20.100000000000001" customHeight="1" thickBot="1" x14ac:dyDescent="0.25">
      <c r="B49" s="4" t="s">
        <v>67</v>
      </c>
      <c r="C49" s="5">
        <v>256</v>
      </c>
      <c r="D49" s="5">
        <v>417</v>
      </c>
      <c r="E49" s="6">
        <f t="shared" si="3"/>
        <v>0.62890625</v>
      </c>
    </row>
    <row r="50" spans="2:5" ht="20.100000000000001" customHeight="1" collapsed="1" thickBot="1" x14ac:dyDescent="0.25">
      <c r="B50" s="4" t="s">
        <v>36</v>
      </c>
      <c r="C50" s="6">
        <f>C44/(C44+C45)</f>
        <v>0.94890510948905105</v>
      </c>
      <c r="D50" s="6">
        <f>D44/(D44+D45)</f>
        <v>0.93264248704663211</v>
      </c>
      <c r="E50" s="6">
        <f t="shared" si="3"/>
        <v>-1.7138302112395344E-2</v>
      </c>
    </row>
    <row r="51" spans="2:5" ht="20.100000000000001" customHeight="1" thickBot="1" x14ac:dyDescent="0.25">
      <c r="B51" s="4" t="s">
        <v>37</v>
      </c>
      <c r="C51" s="6">
        <f>C47/(C46+C47)</f>
        <v>0.96232876712328763</v>
      </c>
      <c r="D51" s="6">
        <f t="shared" ref="D51" si="4">D47/(D46+D47)</f>
        <v>0.95750000000000002</v>
      </c>
      <c r="E51" s="6">
        <f t="shared" si="3"/>
        <v>-5.0177935943059903E-3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137</v>
      </c>
      <c r="D58" s="5">
        <v>194</v>
      </c>
      <c r="E58" s="6">
        <f>IF(C58&gt;0,(D58-C58)/C58,"-")</f>
        <v>0.41605839416058393</v>
      </c>
    </row>
    <row r="59" spans="2:5" ht="20.100000000000001" customHeight="1" thickBot="1" x14ac:dyDescent="0.25">
      <c r="B59" s="4" t="s">
        <v>41</v>
      </c>
      <c r="C59" s="5">
        <v>81</v>
      </c>
      <c r="D59" s="5">
        <v>120</v>
      </c>
      <c r="E59" s="6">
        <f t="shared" ref="E59:E63" si="5">IF(C59&gt;0,(D59-C59)/C59,"-")</f>
        <v>0.48148148148148145</v>
      </c>
    </row>
    <row r="60" spans="2:5" ht="20.100000000000001" customHeight="1" thickBot="1" x14ac:dyDescent="0.25">
      <c r="B60" s="4" t="s">
        <v>42</v>
      </c>
      <c r="C60" s="5">
        <v>49</v>
      </c>
      <c r="D60" s="5">
        <v>61</v>
      </c>
      <c r="E60" s="6">
        <f t="shared" si="5"/>
        <v>0.24489795918367346</v>
      </c>
    </row>
    <row r="61" spans="2:5" ht="20.100000000000001" customHeight="1" collapsed="1" thickBot="1" x14ac:dyDescent="0.25">
      <c r="B61" s="4" t="s">
        <v>98</v>
      </c>
      <c r="C61" s="6">
        <f>(C59+C60)/C58</f>
        <v>0.94890510948905105</v>
      </c>
      <c r="D61" s="6">
        <f>(D59+D60)/D58</f>
        <v>0.9329896907216495</v>
      </c>
      <c r="E61" s="6">
        <f t="shared" si="5"/>
        <v>-1.6772402854877015E-2</v>
      </c>
    </row>
    <row r="62" spans="2:5" ht="20.100000000000001" customHeight="1" thickBot="1" x14ac:dyDescent="0.25">
      <c r="B62" s="4" t="s">
        <v>39</v>
      </c>
      <c r="C62" s="6">
        <v>0.93103448275862066</v>
      </c>
      <c r="D62" s="6">
        <v>0.91603053435114501</v>
      </c>
      <c r="E62" s="6">
        <f t="shared" si="5"/>
        <v>-1.611535199321459E-2</v>
      </c>
    </row>
    <row r="63" spans="2:5" ht="20.100000000000001" customHeight="1" thickBot="1" x14ac:dyDescent="0.25">
      <c r="B63" s="4" t="s">
        <v>40</v>
      </c>
      <c r="C63" s="6">
        <v>0.98</v>
      </c>
      <c r="D63" s="6">
        <v>0.96825396825396826</v>
      </c>
      <c r="E63" s="6">
        <f t="shared" si="5"/>
        <v>-1.1985746679624211E-2</v>
      </c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1144</v>
      </c>
      <c r="D70" s="5">
        <v>1082</v>
      </c>
      <c r="E70" s="6">
        <f>IF(C70&gt;0,(D70-C70)/C70,"-")</f>
        <v>-5.4195804195804193E-2</v>
      </c>
    </row>
    <row r="71" spans="2:5" ht="20.100000000000001" customHeight="1" thickBot="1" x14ac:dyDescent="0.25">
      <c r="B71" s="4" t="s">
        <v>45</v>
      </c>
      <c r="C71" s="5">
        <v>454</v>
      </c>
      <c r="D71" s="5">
        <v>347</v>
      </c>
      <c r="E71" s="6">
        <f t="shared" ref="E71:E77" si="6">IF(C71&gt;0,(D71-C71)/C71,"-")</f>
        <v>-0.23568281938325991</v>
      </c>
    </row>
    <row r="72" spans="2:5" ht="20.100000000000001" customHeight="1" thickBot="1" x14ac:dyDescent="0.25">
      <c r="B72" s="4" t="s">
        <v>43</v>
      </c>
      <c r="C72" s="5">
        <v>4</v>
      </c>
      <c r="D72" s="5">
        <v>3</v>
      </c>
      <c r="E72" s="6">
        <f t="shared" si="6"/>
        <v>-0.25</v>
      </c>
    </row>
    <row r="73" spans="2:5" ht="20.100000000000001" customHeight="1" thickBot="1" x14ac:dyDescent="0.25">
      <c r="B73" s="4" t="s">
        <v>46</v>
      </c>
      <c r="C73" s="5">
        <v>430</v>
      </c>
      <c r="D73" s="5">
        <v>482</v>
      </c>
      <c r="E73" s="6">
        <f t="shared" si="6"/>
        <v>0.12093023255813953</v>
      </c>
    </row>
    <row r="74" spans="2:5" ht="20.100000000000001" customHeight="1" thickBot="1" x14ac:dyDescent="0.25">
      <c r="B74" s="4" t="s">
        <v>47</v>
      </c>
      <c r="C74" s="5">
        <v>200</v>
      </c>
      <c r="D74" s="5">
        <v>215</v>
      </c>
      <c r="E74" s="6">
        <f t="shared" si="6"/>
        <v>7.4999999999999997E-2</v>
      </c>
    </row>
    <row r="75" spans="2:5" ht="20.100000000000001" customHeight="1" thickBot="1" x14ac:dyDescent="0.25">
      <c r="B75" s="4" t="s">
        <v>48</v>
      </c>
      <c r="C75" s="5">
        <v>55</v>
      </c>
      <c r="D75" s="5">
        <v>35</v>
      </c>
      <c r="E75" s="6">
        <f t="shared" si="6"/>
        <v>-0.36363636363636365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83</v>
      </c>
      <c r="D90" s="5">
        <v>79</v>
      </c>
      <c r="E90" s="6">
        <f>IF(C90&gt;0,(D90-C90)/C90,"-")</f>
        <v>-4.8192771084337352E-2</v>
      </c>
    </row>
    <row r="91" spans="2:5" ht="29.25" thickBot="1" x14ac:dyDescent="0.25">
      <c r="B91" s="4" t="s">
        <v>52</v>
      </c>
      <c r="C91" s="5">
        <v>67</v>
      </c>
      <c r="D91" s="5">
        <v>45</v>
      </c>
      <c r="E91" s="6">
        <f t="shared" ref="E91:E93" si="7">IF(C91&gt;0,(D91-C91)/C91,"-")</f>
        <v>-0.32835820895522388</v>
      </c>
    </row>
    <row r="92" spans="2:5" ht="29.25" customHeight="1" thickBot="1" x14ac:dyDescent="0.25">
      <c r="B92" s="4" t="s">
        <v>53</v>
      </c>
      <c r="C92" s="5">
        <v>56</v>
      </c>
      <c r="D92" s="5">
        <v>58</v>
      </c>
      <c r="E92" s="6">
        <f t="shared" si="7"/>
        <v>3.5714285714285712E-2</v>
      </c>
    </row>
    <row r="93" spans="2:5" ht="29.25" customHeight="1" thickBot="1" x14ac:dyDescent="0.25">
      <c r="B93" s="4" t="s">
        <v>54</v>
      </c>
      <c r="C93" s="6">
        <f>(C90+C91)/(C90+C91+C92)</f>
        <v>0.72815533980582525</v>
      </c>
      <c r="D93" s="6">
        <f>(D90+D91)/(D90+D91+D92)</f>
        <v>0.68131868131868134</v>
      </c>
      <c r="E93" s="6">
        <f t="shared" si="7"/>
        <v>-6.4322344322344308E-2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207</v>
      </c>
      <c r="D100" s="5">
        <v>182</v>
      </c>
      <c r="E100" s="6">
        <f>IF(C100&gt;0,(D100-C100)/C100,"-")</f>
        <v>-0.12077294685990338</v>
      </c>
    </row>
    <row r="101" spans="2:5" ht="20.100000000000001" customHeight="1" thickBot="1" x14ac:dyDescent="0.25">
      <c r="B101" s="4" t="s">
        <v>41</v>
      </c>
      <c r="C101" s="5">
        <v>91</v>
      </c>
      <c r="D101" s="5">
        <v>62</v>
      </c>
      <c r="E101" s="6">
        <f t="shared" ref="E101:E105" si="8">IF(C101&gt;0,(D101-C101)/C101,"-")</f>
        <v>-0.31868131868131866</v>
      </c>
    </row>
    <row r="102" spans="2:5" ht="20.100000000000001" customHeight="1" thickBot="1" x14ac:dyDescent="0.25">
      <c r="B102" s="4" t="s">
        <v>42</v>
      </c>
      <c r="C102" s="5">
        <v>59</v>
      </c>
      <c r="D102" s="5">
        <v>62</v>
      </c>
      <c r="E102" s="6">
        <f t="shared" si="8"/>
        <v>5.0847457627118647E-2</v>
      </c>
    </row>
    <row r="103" spans="2:5" ht="20.100000000000001" customHeight="1" thickBot="1" x14ac:dyDescent="0.25">
      <c r="B103" s="4" t="s">
        <v>98</v>
      </c>
      <c r="C103" s="6">
        <f>(C101+C102)/C100</f>
        <v>0.72463768115942029</v>
      </c>
      <c r="D103" s="6">
        <f>(D101+D102)/D100</f>
        <v>0.68131868131868134</v>
      </c>
      <c r="E103" s="6">
        <f t="shared" si="8"/>
        <v>-5.9780219780219745E-2</v>
      </c>
    </row>
    <row r="104" spans="2:5" ht="20.100000000000001" customHeight="1" thickBot="1" x14ac:dyDescent="0.25">
      <c r="B104" s="4" t="s">
        <v>39</v>
      </c>
      <c r="C104" s="6">
        <v>0.7109375</v>
      </c>
      <c r="D104" s="6">
        <v>0.6262626262626263</v>
      </c>
      <c r="E104" s="6">
        <f t="shared" si="8"/>
        <v>-0.11910311910311905</v>
      </c>
    </row>
    <row r="105" spans="2:5" ht="20.100000000000001" customHeight="1" thickBot="1" x14ac:dyDescent="0.25">
      <c r="B105" s="4" t="s">
        <v>40</v>
      </c>
      <c r="C105" s="6">
        <v>0.74683544303797467</v>
      </c>
      <c r="D105" s="6">
        <v>0.74698795180722888</v>
      </c>
      <c r="E105" s="6">
        <f t="shared" si="8"/>
        <v>2.0420665713699509E-4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189</v>
      </c>
      <c r="D112" s="5">
        <v>222</v>
      </c>
      <c r="E112" s="6">
        <f>IF(C112&gt;0,(D112-C112)/C112,"-")</f>
        <v>0.17460317460317459</v>
      </c>
    </row>
    <row r="113" spans="2:14" ht="15" thickBot="1" x14ac:dyDescent="0.25">
      <c r="B113" s="4" t="s">
        <v>56</v>
      </c>
      <c r="C113" s="5">
        <v>132</v>
      </c>
      <c r="D113" s="5">
        <v>161</v>
      </c>
      <c r="E113" s="6">
        <f t="shared" ref="E113:E114" si="9">IF(C113&gt;0,(D113-C113)/C113,"-")</f>
        <v>0.2196969696969697</v>
      </c>
    </row>
    <row r="114" spans="2:14" ht="15" thickBot="1" x14ac:dyDescent="0.25">
      <c r="B114" s="4" t="s">
        <v>57</v>
      </c>
      <c r="C114" s="5">
        <v>57</v>
      </c>
      <c r="D114" s="5">
        <v>61</v>
      </c>
      <c r="E114" s="6">
        <f t="shared" si="9"/>
        <v>7.0175438596491224E-2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1</v>
      </c>
      <c r="H128" s="10">
        <v>0</v>
      </c>
      <c r="I128" s="10">
        <v>0</v>
      </c>
      <c r="J128" s="10">
        <v>1</v>
      </c>
      <c r="K128" s="6">
        <f>IF(C128=0,"-",(G128-C128)/C128)</f>
        <v>0</v>
      </c>
      <c r="L128" s="6">
        <f t="shared" ref="L128:N133" si="10">IF(D128=0,"-",(H128-D128)/D128)</f>
        <v>-1</v>
      </c>
      <c r="M128" s="6" t="str">
        <f t="shared" si="10"/>
        <v>-</v>
      </c>
      <c r="N128" s="6">
        <f t="shared" si="10"/>
        <v>-0.5</v>
      </c>
    </row>
    <row r="129" spans="2:14" ht="15" thickBot="1" x14ac:dyDescent="0.25">
      <c r="B129" s="4" t="s">
        <v>64</v>
      </c>
      <c r="C129" s="10">
        <v>2</v>
      </c>
      <c r="D129" s="10">
        <v>1</v>
      </c>
      <c r="E129" s="10">
        <v>0</v>
      </c>
      <c r="F129" s="10">
        <v>3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>
        <f t="shared" si="10"/>
        <v>-1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1</v>
      </c>
      <c r="H130" s="10">
        <v>0</v>
      </c>
      <c r="I130" s="10">
        <v>0</v>
      </c>
      <c r="J130" s="10">
        <v>1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1</v>
      </c>
      <c r="D131" s="10">
        <v>0</v>
      </c>
      <c r="E131" s="10">
        <v>0</v>
      </c>
      <c r="F131" s="10">
        <v>1</v>
      </c>
      <c r="G131" s="10">
        <v>0</v>
      </c>
      <c r="H131" s="10">
        <v>0</v>
      </c>
      <c r="I131" s="10">
        <v>0</v>
      </c>
      <c r="J131" s="10">
        <v>0</v>
      </c>
      <c r="K131" s="6">
        <f t="shared" si="11"/>
        <v>-1</v>
      </c>
      <c r="L131" s="6" t="str">
        <f t="shared" si="10"/>
        <v>-</v>
      </c>
      <c r="M131" s="6" t="str">
        <f t="shared" si="10"/>
        <v>-</v>
      </c>
      <c r="N131" s="6">
        <f t="shared" si="10"/>
        <v>-1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2</v>
      </c>
      <c r="E133" s="10">
        <v>0</v>
      </c>
      <c r="F133" s="10">
        <v>6</v>
      </c>
      <c r="G133" s="10">
        <v>2</v>
      </c>
      <c r="H133" s="10">
        <v>0</v>
      </c>
      <c r="I133" s="10">
        <v>0</v>
      </c>
      <c r="J133" s="10">
        <v>2</v>
      </c>
      <c r="K133" s="6">
        <f t="shared" si="11"/>
        <v>-0.5</v>
      </c>
      <c r="L133" s="6">
        <f t="shared" si="10"/>
        <v>-1</v>
      </c>
      <c r="M133" s="6" t="str">
        <f t="shared" si="10"/>
        <v>-</v>
      </c>
      <c r="N133" s="6">
        <f t="shared" si="10"/>
        <v>-0.66666666666666663</v>
      </c>
    </row>
    <row r="134" spans="2:14" ht="15" thickBot="1" x14ac:dyDescent="0.25">
      <c r="B134" s="4" t="s">
        <v>36</v>
      </c>
      <c r="C134" s="6">
        <f>IF(C128=0,"-",C128/(C128+C129))</f>
        <v>0.33333333333333331</v>
      </c>
      <c r="D134" s="6">
        <f>IF(D128=0,"-",D128/(D128+D129))</f>
        <v>0.5</v>
      </c>
      <c r="E134" s="6" t="str">
        <f t="shared" ref="E134:J134" si="12">IF(E128=0,"-",E128/(E128+E129))</f>
        <v>-</v>
      </c>
      <c r="F134" s="6">
        <f t="shared" si="12"/>
        <v>0.4</v>
      </c>
      <c r="G134" s="6">
        <f t="shared" si="12"/>
        <v>1</v>
      </c>
      <c r="H134" s="6" t="str">
        <f t="shared" si="12"/>
        <v>-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2.0000000000000004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1.4999999999999998</v>
      </c>
    </row>
    <row r="135" spans="2:14" ht="15" thickBot="1" x14ac:dyDescent="0.25">
      <c r="B135" s="4" t="s">
        <v>37</v>
      </c>
      <c r="C135" s="6">
        <f>IF(C131=0,"-",C131/(C130+C131))</f>
        <v>1</v>
      </c>
      <c r="D135" s="6" t="str">
        <f t="shared" ref="D135:J135" si="14">IF(D131=0,"-",D131/(D130+D131))</f>
        <v>-</v>
      </c>
      <c r="E135" s="6" t="str">
        <f t="shared" si="14"/>
        <v>-</v>
      </c>
      <c r="F135" s="6">
        <f t="shared" si="14"/>
        <v>1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7</v>
      </c>
      <c r="D143" s="10">
        <v>0</v>
      </c>
      <c r="E143" s="10">
        <v>0</v>
      </c>
      <c r="F143" s="10">
        <v>7</v>
      </c>
      <c r="G143" s="10">
        <v>1</v>
      </c>
      <c r="H143" s="10">
        <v>0</v>
      </c>
      <c r="I143" s="10">
        <v>1</v>
      </c>
      <c r="J143" s="10">
        <v>2</v>
      </c>
      <c r="K143" s="6">
        <f>IF(C143=0,"-",(G143-C143)/C143)</f>
        <v>-0.8571428571428571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-0.7142857142857143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31</v>
      </c>
      <c r="D145" s="10">
        <v>0</v>
      </c>
      <c r="E145" s="10">
        <v>2</v>
      </c>
      <c r="F145" s="10">
        <v>33</v>
      </c>
      <c r="G145" s="10">
        <v>23</v>
      </c>
      <c r="H145" s="10">
        <v>0</v>
      </c>
      <c r="I145" s="10">
        <v>2</v>
      </c>
      <c r="J145" s="10">
        <v>25</v>
      </c>
      <c r="K145" s="6">
        <f t="shared" si="16"/>
        <v>-0.25806451612903225</v>
      </c>
      <c r="L145" s="6" t="str">
        <f t="shared" si="15"/>
        <v>-</v>
      </c>
      <c r="M145" s="6">
        <f t="shared" si="15"/>
        <v>0</v>
      </c>
      <c r="N145" s="6">
        <f t="shared" si="15"/>
        <v>-0.24242424242424243</v>
      </c>
    </row>
    <row r="146" spans="2:14" ht="15" thickBot="1" x14ac:dyDescent="0.25">
      <c r="B146" s="4" t="s">
        <v>74</v>
      </c>
      <c r="C146" s="10">
        <v>11</v>
      </c>
      <c r="D146" s="10">
        <v>0</v>
      </c>
      <c r="E146" s="10">
        <v>2</v>
      </c>
      <c r="F146" s="10">
        <v>13</v>
      </c>
      <c r="G146" s="10">
        <v>6</v>
      </c>
      <c r="H146" s="10">
        <v>0</v>
      </c>
      <c r="I146" s="10">
        <v>3</v>
      </c>
      <c r="J146" s="10">
        <v>9</v>
      </c>
      <c r="K146" s="6">
        <f t="shared" si="16"/>
        <v>-0.45454545454545453</v>
      </c>
      <c r="L146" s="6" t="str">
        <f t="shared" si="15"/>
        <v>-</v>
      </c>
      <c r="M146" s="6">
        <f t="shared" si="15"/>
        <v>0.5</v>
      </c>
      <c r="N146" s="6">
        <f t="shared" si="15"/>
        <v>-0.30769230769230771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49</v>
      </c>
      <c r="D148" s="10">
        <v>0</v>
      </c>
      <c r="E148" s="10">
        <v>4</v>
      </c>
      <c r="F148" s="10">
        <v>53</v>
      </c>
      <c r="G148" s="10">
        <v>30</v>
      </c>
      <c r="H148" s="10">
        <v>0</v>
      </c>
      <c r="I148" s="10">
        <v>6</v>
      </c>
      <c r="J148" s="10">
        <v>36</v>
      </c>
      <c r="K148" s="6">
        <f t="shared" ref="K148" si="17">IF(C148=0,"-",(G148-C148)/C148)</f>
        <v>-0.38775510204081631</v>
      </c>
      <c r="L148" s="6" t="str">
        <f t="shared" ref="L148" si="18">IF(D148=0,"-",(H148-D148)/D148)</f>
        <v>-</v>
      </c>
      <c r="M148" s="6">
        <f t="shared" ref="M148" si="19">IF(E148=0,"-",(I148-E148)/E148)</f>
        <v>0.5</v>
      </c>
      <c r="N148" s="6">
        <f t="shared" ref="N148" si="20">IF(F148=0,"-",(J148-F148)/F148)</f>
        <v>-0.32075471698113206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0.18421052631578946</v>
      </c>
      <c r="D149" s="6" t="str">
        <f t="shared" si="21"/>
        <v>-</v>
      </c>
      <c r="E149" s="6" t="str">
        <f t="shared" si="21"/>
        <v>-</v>
      </c>
      <c r="F149" s="6">
        <f t="shared" si="21"/>
        <v>0.17499999999999999</v>
      </c>
      <c r="G149" s="6">
        <f t="shared" si="21"/>
        <v>4.1666666666666664E-2</v>
      </c>
      <c r="H149" s="6" t="str">
        <f t="shared" si="21"/>
        <v>-</v>
      </c>
      <c r="I149" s="6">
        <f t="shared" si="21"/>
        <v>0.33333333333333331</v>
      </c>
      <c r="J149" s="6">
        <f t="shared" si="21"/>
        <v>7.407407407407407E-2</v>
      </c>
      <c r="K149" s="6">
        <f>IF(OR(C149="-",G149="-"),"-",(G149-C149)/C149)</f>
        <v>-0.77380952380952384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-0.57671957671957674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3" spans="2:14" ht="14.25" x14ac:dyDescent="0.2">
      <c r="B153" s="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42</v>
      </c>
      <c r="D157" s="19">
        <v>29</v>
      </c>
      <c r="E157" s="18">
        <f>IF(C157=0,"-",(D157-C157)/C157)</f>
        <v>-0.30952380952380953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</v>
      </c>
      <c r="D158" s="19">
        <v>1</v>
      </c>
      <c r="E158" s="18">
        <f t="shared" ref="E158:E159" si="23">IF(C158=0,"-",(D158-C158)/C158)</f>
        <v>-0.8571428571428571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0.8571428571428571</v>
      </c>
      <c r="D160" s="18">
        <f>IF(D157=0,"-",D157/(D157+D158+D159))</f>
        <v>0.96666666666666667</v>
      </c>
      <c r="E160" s="18">
        <f>IF(OR(C160="-",D160="-"),"-",(D160-C160)/C160)</f>
        <v>0.12777777777777785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5</v>
      </c>
      <c r="D166" s="5">
        <v>1</v>
      </c>
      <c r="E166" s="6">
        <f t="shared" ref="E166:E168" si="24">IF(C166=0,"-",(D166-C166)/C166)</f>
        <v>-0.8</v>
      </c>
    </row>
    <row r="167" spans="2:14" ht="20.100000000000001" customHeight="1" thickBot="1" x14ac:dyDescent="0.25">
      <c r="B167" s="4" t="s">
        <v>41</v>
      </c>
      <c r="C167" s="5">
        <v>2</v>
      </c>
      <c r="D167" s="5">
        <v>1</v>
      </c>
      <c r="E167" s="6">
        <f t="shared" si="24"/>
        <v>-0.5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0.4</v>
      </c>
      <c r="D169" s="6">
        <f>IF(D166=0,"-",(D167+D168)/D166)</f>
        <v>1</v>
      </c>
      <c r="E169" s="6">
        <f t="shared" ref="E169:E171" si="25">IF(OR(C169="-",D169="-"),"-",(D169-C169)/C169)</f>
        <v>1.4999999999999998</v>
      </c>
    </row>
    <row r="170" spans="2:14" ht="20.100000000000001" customHeight="1" thickBot="1" x14ac:dyDescent="0.25">
      <c r="B170" s="4" t="s">
        <v>39</v>
      </c>
      <c r="C170" s="6">
        <v>0.5</v>
      </c>
      <c r="D170" s="6">
        <v>1</v>
      </c>
      <c r="E170" s="6">
        <f t="shared" si="25"/>
        <v>1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4</v>
      </c>
      <c r="D178" s="5">
        <v>1</v>
      </c>
      <c r="E178" s="6">
        <f>IF(C178=0,"-",(D178-C178)/C178)</f>
        <v>-0.75</v>
      </c>
      <c r="H178" s="13"/>
    </row>
    <row r="179" spans="2:8" ht="15" thickBot="1" x14ac:dyDescent="0.25">
      <c r="B179" s="4" t="s">
        <v>43</v>
      </c>
      <c r="C179" s="5">
        <v>2</v>
      </c>
      <c r="D179" s="5">
        <v>1</v>
      </c>
      <c r="E179" s="6">
        <f t="shared" ref="E179:E185" si="26">IF(C179=0,"-",(D179-C179)/C179)</f>
        <v>-0.5</v>
      </c>
      <c r="H179" s="13"/>
    </row>
    <row r="180" spans="2:8" ht="15" thickBot="1" x14ac:dyDescent="0.25">
      <c r="B180" s="4" t="s">
        <v>47</v>
      </c>
      <c r="C180" s="5">
        <v>2</v>
      </c>
      <c r="D180" s="5">
        <v>0</v>
      </c>
      <c r="E180" s="6">
        <f t="shared" si="26"/>
        <v>-1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54</v>
      </c>
      <c r="D182" s="5">
        <v>36</v>
      </c>
      <c r="E182" s="6">
        <f t="shared" si="26"/>
        <v>-0.33333333333333331</v>
      </c>
      <c r="H182" s="13"/>
    </row>
    <row r="183" spans="2:8" ht="15" thickBot="1" x14ac:dyDescent="0.25">
      <c r="B183" s="4" t="s">
        <v>47</v>
      </c>
      <c r="C183" s="5">
        <v>50</v>
      </c>
      <c r="D183" s="5">
        <v>30</v>
      </c>
      <c r="E183" s="6">
        <f t="shared" si="26"/>
        <v>-0.4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4</v>
      </c>
      <c r="D185" s="5">
        <v>6</v>
      </c>
      <c r="E185" s="6">
        <f t="shared" si="26"/>
        <v>0.5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2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2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1</v>
      </c>
      <c r="E200" s="6" t="str">
        <f t="shared" si="27"/>
        <v>-</v>
      </c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2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2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4</v>
      </c>
      <c r="D221" s="5">
        <v>6</v>
      </c>
      <c r="E221" s="6">
        <f t="shared" ref="E221:E223" si="30">IF(C221=0,"-",(D221-C221)/C221)</f>
        <v>0.5</v>
      </c>
    </row>
    <row r="222" spans="2:5" ht="15" thickBot="1" x14ac:dyDescent="0.25">
      <c r="B222" s="16" t="s">
        <v>92</v>
      </c>
      <c r="C222" s="5">
        <v>1</v>
      </c>
      <c r="D222" s="5">
        <v>2</v>
      </c>
      <c r="E222" s="6">
        <f t="shared" si="30"/>
        <v>1</v>
      </c>
    </row>
    <row r="223" spans="2:5" ht="15" thickBot="1" x14ac:dyDescent="0.25">
      <c r="B223" s="16" t="s">
        <v>93</v>
      </c>
      <c r="C223" s="5">
        <v>13</v>
      </c>
      <c r="D223" s="5">
        <v>11</v>
      </c>
      <c r="E223" s="6">
        <f t="shared" si="30"/>
        <v>-0.15384615384615385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624</v>
      </c>
      <c r="D14" s="5">
        <v>810</v>
      </c>
      <c r="E14" s="6">
        <f>IF(C14&gt;0,(D14-C14)/C14)</f>
        <v>0.29807692307692307</v>
      </c>
    </row>
    <row r="15" spans="1:5" ht="20.100000000000001" customHeight="1" thickBot="1" x14ac:dyDescent="0.25">
      <c r="B15" s="4" t="s">
        <v>17</v>
      </c>
      <c r="C15" s="5">
        <v>622</v>
      </c>
      <c r="D15" s="5">
        <v>807</v>
      </c>
      <c r="E15" s="6">
        <f t="shared" ref="E15:E25" si="0">IF(C15&gt;0,(D15-C15)/C15)</f>
        <v>0.297427652733119</v>
      </c>
    </row>
    <row r="16" spans="1:5" ht="20.100000000000001" customHeight="1" thickBot="1" x14ac:dyDescent="0.25">
      <c r="B16" s="4" t="s">
        <v>18</v>
      </c>
      <c r="C16" s="5">
        <v>485</v>
      </c>
      <c r="D16" s="5">
        <v>621</v>
      </c>
      <c r="E16" s="6">
        <f t="shared" si="0"/>
        <v>0.28041237113402062</v>
      </c>
    </row>
    <row r="17" spans="2:5" ht="20.100000000000001" customHeight="1" thickBot="1" x14ac:dyDescent="0.25">
      <c r="B17" s="4" t="s">
        <v>19</v>
      </c>
      <c r="C17" s="5">
        <v>137</v>
      </c>
      <c r="D17" s="5">
        <v>186</v>
      </c>
      <c r="E17" s="6">
        <f t="shared" si="0"/>
        <v>0.35766423357664234</v>
      </c>
    </row>
    <row r="18" spans="2:5" ht="20.100000000000001" customHeight="1" thickBot="1" x14ac:dyDescent="0.25">
      <c r="B18" s="4" t="s">
        <v>100</v>
      </c>
      <c r="C18" s="5">
        <v>12</v>
      </c>
      <c r="D18" s="5">
        <v>6</v>
      </c>
      <c r="E18" s="6">
        <f>IF(C18=0,"-",(D18-C18)/C18)</f>
        <v>-0.5</v>
      </c>
    </row>
    <row r="19" spans="2:5" ht="20.100000000000001" customHeight="1" thickBot="1" x14ac:dyDescent="0.25">
      <c r="B19" s="4" t="s">
        <v>101</v>
      </c>
      <c r="C19" s="5">
        <v>1</v>
      </c>
      <c r="D19" s="5">
        <v>2</v>
      </c>
      <c r="E19" s="6">
        <f>IF(C19=0,"-",(D19-C19)/C19)</f>
        <v>1</v>
      </c>
    </row>
    <row r="20" spans="2:5" ht="20.100000000000001" customHeight="1" thickBot="1" x14ac:dyDescent="0.25">
      <c r="B20" s="4" t="s">
        <v>20</v>
      </c>
      <c r="C20" s="6">
        <f>C17/C15</f>
        <v>0.22025723472668809</v>
      </c>
      <c r="D20" s="6">
        <f>D17/D15</f>
        <v>0.23048327137546468</v>
      </c>
      <c r="E20" s="6">
        <f t="shared" si="0"/>
        <v>4.6427699237511201E-2</v>
      </c>
    </row>
    <row r="21" spans="2:5" ht="30" customHeight="1" thickBot="1" x14ac:dyDescent="0.25">
      <c r="B21" s="4" t="s">
        <v>23</v>
      </c>
      <c r="C21" s="5">
        <v>33</v>
      </c>
      <c r="D21" s="5">
        <v>117</v>
      </c>
      <c r="E21" s="6">
        <f t="shared" si="0"/>
        <v>2.5454545454545454</v>
      </c>
    </row>
    <row r="22" spans="2:5" ht="20.100000000000001" customHeight="1" thickBot="1" x14ac:dyDescent="0.25">
      <c r="B22" s="4" t="s">
        <v>24</v>
      </c>
      <c r="C22" s="5">
        <v>20</v>
      </c>
      <c r="D22" s="5">
        <v>90</v>
      </c>
      <c r="E22" s="6">
        <f t="shared" si="0"/>
        <v>3.5</v>
      </c>
    </row>
    <row r="23" spans="2:5" ht="20.100000000000001" customHeight="1" thickBot="1" x14ac:dyDescent="0.25">
      <c r="B23" s="4" t="s">
        <v>25</v>
      </c>
      <c r="C23" s="5">
        <v>13</v>
      </c>
      <c r="D23" s="5">
        <v>27</v>
      </c>
      <c r="E23" s="6">
        <f t="shared" si="0"/>
        <v>1.0769230769230769</v>
      </c>
    </row>
    <row r="24" spans="2:5" ht="20.100000000000001" customHeight="1" thickBot="1" x14ac:dyDescent="0.25">
      <c r="B24" s="4" t="s">
        <v>21</v>
      </c>
      <c r="C24" s="6">
        <f>C23/C21</f>
        <v>0.39393939393939392</v>
      </c>
      <c r="D24" s="6">
        <f t="shared" ref="D24" si="1">D23/D21</f>
        <v>0.23076923076923078</v>
      </c>
      <c r="E24" s="6">
        <f t="shared" si="0"/>
        <v>-0.41420118343195261</v>
      </c>
    </row>
    <row r="25" spans="2:5" ht="20.100000000000001" customHeight="1" thickBot="1" x14ac:dyDescent="0.25">
      <c r="B25" s="7" t="s">
        <v>26</v>
      </c>
      <c r="C25" s="6">
        <v>0.11835175206259324</v>
      </c>
      <c r="D25" s="6">
        <v>0.15357767471601452</v>
      </c>
      <c r="E25" s="6">
        <f t="shared" si="0"/>
        <v>0.29763752576126784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160</v>
      </c>
      <c r="D34" s="5">
        <v>202</v>
      </c>
      <c r="E34" s="6">
        <f>IF(C34&gt;0,(D34-C34)/C34,"-")</f>
        <v>0.26250000000000001</v>
      </c>
    </row>
    <row r="35" spans="2:5" ht="20.100000000000001" customHeight="1" thickBot="1" x14ac:dyDescent="0.25">
      <c r="B35" s="4" t="s">
        <v>29</v>
      </c>
      <c r="C35" s="5">
        <v>2</v>
      </c>
      <c r="D35" s="5">
        <v>3</v>
      </c>
      <c r="E35" s="6">
        <f t="shared" ref="E35:E37" si="2">IF(C35&gt;0,(D35-C35)/C35,"-")</f>
        <v>0.5</v>
      </c>
    </row>
    <row r="36" spans="2:5" ht="20.100000000000001" customHeight="1" thickBot="1" x14ac:dyDescent="0.25">
      <c r="B36" s="4" t="s">
        <v>28</v>
      </c>
      <c r="C36" s="5">
        <v>125</v>
      </c>
      <c r="D36" s="5">
        <v>141</v>
      </c>
      <c r="E36" s="6">
        <f t="shared" si="2"/>
        <v>0.128</v>
      </c>
    </row>
    <row r="37" spans="2:5" ht="20.100000000000001" customHeight="1" thickBot="1" x14ac:dyDescent="0.25">
      <c r="B37" s="4" t="s">
        <v>30</v>
      </c>
      <c r="C37" s="5">
        <v>33</v>
      </c>
      <c r="D37" s="5">
        <v>58</v>
      </c>
      <c r="E37" s="6">
        <f t="shared" si="2"/>
        <v>0.75757575757575757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123</v>
      </c>
      <c r="D44" s="5">
        <v>146</v>
      </c>
      <c r="E44" s="6">
        <f>IF(C44&gt;0,(D44-C44)/C44,"-")</f>
        <v>0.18699186991869918</v>
      </c>
    </row>
    <row r="45" spans="2:5" ht="20.100000000000001" customHeight="1" thickBot="1" x14ac:dyDescent="0.25">
      <c r="B45" s="4" t="s">
        <v>34</v>
      </c>
      <c r="C45" s="5">
        <v>16</v>
      </c>
      <c r="D45" s="5">
        <v>9</v>
      </c>
      <c r="E45" s="6">
        <f t="shared" ref="E45:E51" si="3">IF(C45&gt;0,(D45-C45)/C45,"-")</f>
        <v>-0.4375</v>
      </c>
    </row>
    <row r="46" spans="2:5" ht="20.100000000000001" customHeight="1" thickBot="1" x14ac:dyDescent="0.25">
      <c r="B46" s="4" t="s">
        <v>31</v>
      </c>
      <c r="C46" s="5">
        <v>4</v>
      </c>
      <c r="D46" s="5">
        <v>7</v>
      </c>
      <c r="E46" s="6">
        <f t="shared" si="3"/>
        <v>0.75</v>
      </c>
    </row>
    <row r="47" spans="2:5" ht="20.100000000000001" customHeight="1" thickBot="1" x14ac:dyDescent="0.25">
      <c r="B47" s="4" t="s">
        <v>32</v>
      </c>
      <c r="C47" s="5">
        <v>198</v>
      </c>
      <c r="D47" s="5">
        <v>283</v>
      </c>
      <c r="E47" s="6">
        <f t="shared" si="3"/>
        <v>0.42929292929292928</v>
      </c>
    </row>
    <row r="48" spans="2:5" ht="20.100000000000001" customHeight="1" thickBot="1" x14ac:dyDescent="0.25">
      <c r="B48" s="4" t="s">
        <v>35</v>
      </c>
      <c r="C48" s="5">
        <v>212</v>
      </c>
      <c r="D48" s="5">
        <v>147</v>
      </c>
      <c r="E48" s="6">
        <f t="shared" si="3"/>
        <v>-0.30660377358490565</v>
      </c>
    </row>
    <row r="49" spans="2:5" ht="20.100000000000001" customHeight="1" thickBot="1" x14ac:dyDescent="0.25">
      <c r="B49" s="4" t="s">
        <v>67</v>
      </c>
      <c r="C49" s="5">
        <v>77</v>
      </c>
      <c r="D49" s="5">
        <v>35</v>
      </c>
      <c r="E49" s="6">
        <f t="shared" si="3"/>
        <v>-0.54545454545454541</v>
      </c>
    </row>
    <row r="50" spans="2:5" ht="20.100000000000001" customHeight="1" collapsed="1" thickBot="1" x14ac:dyDescent="0.25">
      <c r="B50" s="4" t="s">
        <v>36</v>
      </c>
      <c r="C50" s="6">
        <f>C44/(C44+C45)</f>
        <v>0.8848920863309353</v>
      </c>
      <c r="D50" s="6">
        <f>D44/(D44+D45)</f>
        <v>0.9419354838709677</v>
      </c>
      <c r="E50" s="6">
        <f t="shared" si="3"/>
        <v>6.4463676894833358E-2</v>
      </c>
    </row>
    <row r="51" spans="2:5" ht="20.100000000000001" customHeight="1" thickBot="1" x14ac:dyDescent="0.25">
      <c r="B51" s="4" t="s">
        <v>37</v>
      </c>
      <c r="C51" s="6">
        <f>C47/(C46+C47)</f>
        <v>0.98019801980198018</v>
      </c>
      <c r="D51" s="6">
        <f t="shared" ref="D51" si="4">D47/(D46+D47)</f>
        <v>0.97586206896551719</v>
      </c>
      <c r="E51" s="6">
        <f t="shared" si="3"/>
        <v>-4.4235458028561792E-3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140</v>
      </c>
      <c r="D58" s="5">
        <v>159</v>
      </c>
      <c r="E58" s="6">
        <f>IF(C58&gt;0,(D58-C58)/C58,"-")</f>
        <v>0.1357142857142857</v>
      </c>
    </row>
    <row r="59" spans="2:5" ht="20.100000000000001" customHeight="1" thickBot="1" x14ac:dyDescent="0.25">
      <c r="B59" s="4" t="s">
        <v>41</v>
      </c>
      <c r="C59" s="5">
        <v>98</v>
      </c>
      <c r="D59" s="5">
        <v>121</v>
      </c>
      <c r="E59" s="6">
        <f t="shared" ref="E59:E63" si="5">IF(C59&gt;0,(D59-C59)/C59,"-")</f>
        <v>0.23469387755102042</v>
      </c>
    </row>
    <row r="60" spans="2:5" ht="20.100000000000001" customHeight="1" thickBot="1" x14ac:dyDescent="0.25">
      <c r="B60" s="4" t="s">
        <v>42</v>
      </c>
      <c r="C60" s="5">
        <v>26</v>
      </c>
      <c r="D60" s="5">
        <v>29</v>
      </c>
      <c r="E60" s="6">
        <f t="shared" si="5"/>
        <v>0.11538461538461539</v>
      </c>
    </row>
    <row r="61" spans="2:5" ht="20.100000000000001" customHeight="1" collapsed="1" thickBot="1" x14ac:dyDescent="0.25">
      <c r="B61" s="4" t="s">
        <v>98</v>
      </c>
      <c r="C61" s="6">
        <f>(C59+C60)/C58</f>
        <v>0.88571428571428568</v>
      </c>
      <c r="D61" s="6">
        <f>(D59+D60)/D58</f>
        <v>0.94339622641509435</v>
      </c>
      <c r="E61" s="6">
        <f t="shared" si="5"/>
        <v>6.5124771758977545E-2</v>
      </c>
    </row>
    <row r="62" spans="2:5" ht="20.100000000000001" customHeight="1" thickBot="1" x14ac:dyDescent="0.25">
      <c r="B62" s="4" t="s">
        <v>39</v>
      </c>
      <c r="C62" s="6">
        <v>0.86725663716814161</v>
      </c>
      <c r="D62" s="6">
        <v>0.93076923076923079</v>
      </c>
      <c r="E62" s="6">
        <f t="shared" si="5"/>
        <v>7.3233908948194676E-2</v>
      </c>
    </row>
    <row r="63" spans="2:5" ht="20.100000000000001" customHeight="1" thickBot="1" x14ac:dyDescent="0.25">
      <c r="B63" s="4" t="s">
        <v>40</v>
      </c>
      <c r="C63" s="6">
        <v>0.96296296296296291</v>
      </c>
      <c r="D63" s="6">
        <v>1</v>
      </c>
      <c r="E63" s="6">
        <f t="shared" si="5"/>
        <v>3.8461538461538519E-2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697</v>
      </c>
      <c r="D70" s="5">
        <v>956</v>
      </c>
      <c r="E70" s="6">
        <f>IF(C70&gt;0,(D70-C70)/C70,"-")</f>
        <v>0.3715925394548063</v>
      </c>
    </row>
    <row r="71" spans="2:5" ht="20.100000000000001" customHeight="1" thickBot="1" x14ac:dyDescent="0.25">
      <c r="B71" s="4" t="s">
        <v>45</v>
      </c>
      <c r="C71" s="5">
        <v>232</v>
      </c>
      <c r="D71" s="5">
        <v>274</v>
      </c>
      <c r="E71" s="6">
        <f t="shared" ref="E71:E77" si="6">IF(C71&gt;0,(D71-C71)/C71,"-")</f>
        <v>0.18103448275862069</v>
      </c>
    </row>
    <row r="72" spans="2:5" ht="20.100000000000001" customHeight="1" thickBot="1" x14ac:dyDescent="0.25">
      <c r="B72" s="4" t="s">
        <v>43</v>
      </c>
      <c r="C72" s="5">
        <v>1</v>
      </c>
      <c r="D72" s="5">
        <v>1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301</v>
      </c>
      <c r="D73" s="5">
        <v>487</v>
      </c>
      <c r="E73" s="6">
        <f t="shared" si="6"/>
        <v>0.61794019933554822</v>
      </c>
    </row>
    <row r="74" spans="2:5" ht="20.100000000000001" customHeight="1" thickBot="1" x14ac:dyDescent="0.25">
      <c r="B74" s="4" t="s">
        <v>47</v>
      </c>
      <c r="C74" s="5">
        <v>135</v>
      </c>
      <c r="D74" s="5">
        <v>156</v>
      </c>
      <c r="E74" s="6">
        <f t="shared" si="6"/>
        <v>0.15555555555555556</v>
      </c>
    </row>
    <row r="75" spans="2:5" ht="20.100000000000001" customHeight="1" thickBot="1" x14ac:dyDescent="0.25">
      <c r="B75" s="4" t="s">
        <v>48</v>
      </c>
      <c r="C75" s="5">
        <v>27</v>
      </c>
      <c r="D75" s="5">
        <v>37</v>
      </c>
      <c r="E75" s="6">
        <f t="shared" si="6"/>
        <v>0.37037037037037035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84</v>
      </c>
      <c r="D90" s="5">
        <v>70</v>
      </c>
      <c r="E90" s="6">
        <f>IF(C90&gt;0,(D90-C90)/C90,"-")</f>
        <v>-0.16666666666666666</v>
      </c>
    </row>
    <row r="91" spans="2:5" ht="29.25" thickBot="1" x14ac:dyDescent="0.25">
      <c r="B91" s="4" t="s">
        <v>52</v>
      </c>
      <c r="C91" s="5">
        <v>59</v>
      </c>
      <c r="D91" s="5">
        <v>61</v>
      </c>
      <c r="E91" s="6">
        <f t="shared" ref="E91:E93" si="7">IF(C91&gt;0,(D91-C91)/C91,"-")</f>
        <v>3.3898305084745763E-2</v>
      </c>
    </row>
    <row r="92" spans="2:5" ht="29.25" customHeight="1" thickBot="1" x14ac:dyDescent="0.25">
      <c r="B92" s="4" t="s">
        <v>53</v>
      </c>
      <c r="C92" s="5">
        <v>66</v>
      </c>
      <c r="D92" s="5">
        <v>32</v>
      </c>
      <c r="E92" s="6">
        <f t="shared" si="7"/>
        <v>-0.51515151515151514</v>
      </c>
    </row>
    <row r="93" spans="2:5" ht="29.25" customHeight="1" thickBot="1" x14ac:dyDescent="0.25">
      <c r="B93" s="4" t="s">
        <v>54</v>
      </c>
      <c r="C93" s="6">
        <f>(C90+C91)/(C90+C91+C92)</f>
        <v>0.68421052631578949</v>
      </c>
      <c r="D93" s="6">
        <f>(D90+D91)/(D90+D91+D92)</f>
        <v>0.80368098159509205</v>
      </c>
      <c r="E93" s="6">
        <f t="shared" si="7"/>
        <v>0.17461066540821144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209</v>
      </c>
      <c r="D100" s="5">
        <v>163</v>
      </c>
      <c r="E100" s="6">
        <f>IF(C100&gt;0,(D100-C100)/C100,"-")</f>
        <v>-0.22009569377990432</v>
      </c>
    </row>
    <row r="101" spans="2:5" ht="20.100000000000001" customHeight="1" thickBot="1" x14ac:dyDescent="0.25">
      <c r="B101" s="4" t="s">
        <v>41</v>
      </c>
      <c r="C101" s="5">
        <v>127</v>
      </c>
      <c r="D101" s="5">
        <v>116</v>
      </c>
      <c r="E101" s="6">
        <f t="shared" ref="E101:E105" si="8">IF(C101&gt;0,(D101-C101)/C101,"-")</f>
        <v>-8.6614173228346455E-2</v>
      </c>
    </row>
    <row r="102" spans="2:5" ht="20.100000000000001" customHeight="1" thickBot="1" x14ac:dyDescent="0.25">
      <c r="B102" s="4" t="s">
        <v>42</v>
      </c>
      <c r="C102" s="5">
        <v>16</v>
      </c>
      <c r="D102" s="5">
        <v>15</v>
      </c>
      <c r="E102" s="6">
        <f t="shared" si="8"/>
        <v>-6.25E-2</v>
      </c>
    </row>
    <row r="103" spans="2:5" ht="20.100000000000001" customHeight="1" thickBot="1" x14ac:dyDescent="0.25">
      <c r="B103" s="4" t="s">
        <v>98</v>
      </c>
      <c r="C103" s="6">
        <f>(C101+C102)/C100</f>
        <v>0.68421052631578949</v>
      </c>
      <c r="D103" s="6">
        <f>(D101+D102)/D100</f>
        <v>0.80368098159509205</v>
      </c>
      <c r="E103" s="6">
        <f t="shared" si="8"/>
        <v>0.17461066540821144</v>
      </c>
    </row>
    <row r="104" spans="2:5" ht="20.100000000000001" customHeight="1" thickBot="1" x14ac:dyDescent="0.25">
      <c r="B104" s="4" t="s">
        <v>39</v>
      </c>
      <c r="C104" s="6">
        <v>0.67553191489361697</v>
      </c>
      <c r="D104" s="6">
        <v>0.81118881118881114</v>
      </c>
      <c r="E104" s="6">
        <f t="shared" si="8"/>
        <v>0.20081493309839768</v>
      </c>
    </row>
    <row r="105" spans="2:5" ht="20.100000000000001" customHeight="1" thickBot="1" x14ac:dyDescent="0.25">
      <c r="B105" s="4" t="s">
        <v>40</v>
      </c>
      <c r="C105" s="6">
        <v>0.76190476190476186</v>
      </c>
      <c r="D105" s="6">
        <v>0.75</v>
      </c>
      <c r="E105" s="6">
        <f t="shared" si="8"/>
        <v>-1.5624999999999944E-2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259</v>
      </c>
      <c r="D112" s="5">
        <v>166</v>
      </c>
      <c r="E112" s="6">
        <f>IF(C112&gt;0,(D112-C112)/C112,"-")</f>
        <v>-0.35907335907335908</v>
      </c>
    </row>
    <row r="113" spans="2:14" ht="15" thickBot="1" x14ac:dyDescent="0.25">
      <c r="B113" s="4" t="s">
        <v>56</v>
      </c>
      <c r="C113" s="5">
        <v>179</v>
      </c>
      <c r="D113" s="5">
        <v>96</v>
      </c>
      <c r="E113" s="6">
        <f t="shared" ref="E113:E114" si="9">IF(C113&gt;0,(D113-C113)/C113,"-")</f>
        <v>-0.46368715083798884</v>
      </c>
    </row>
    <row r="114" spans="2:14" ht="15" thickBot="1" x14ac:dyDescent="0.25">
      <c r="B114" s="4" t="s">
        <v>57</v>
      </c>
      <c r="C114" s="5">
        <v>80</v>
      </c>
      <c r="D114" s="5">
        <v>70</v>
      </c>
      <c r="E114" s="6">
        <f t="shared" si="9"/>
        <v>-0.125</v>
      </c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1</v>
      </c>
      <c r="E128" s="10">
        <v>0</v>
      </c>
      <c r="F128" s="10">
        <v>2</v>
      </c>
      <c r="G128" s="10">
        <v>1</v>
      </c>
      <c r="H128" s="10">
        <v>1</v>
      </c>
      <c r="I128" s="10">
        <v>0</v>
      </c>
      <c r="J128" s="10">
        <v>2</v>
      </c>
      <c r="K128" s="6">
        <f>IF(C128=0,"-",(G128-C128)/C128)</f>
        <v>0</v>
      </c>
      <c r="L128" s="6">
        <f t="shared" ref="L128:N133" si="10">IF(D128=0,"-",(H128-D128)/D128)</f>
        <v>0</v>
      </c>
      <c r="M128" s="6" t="str">
        <f t="shared" si="10"/>
        <v>-</v>
      </c>
      <c r="N128" s="6">
        <f t="shared" si="10"/>
        <v>0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1</v>
      </c>
      <c r="H133" s="10">
        <v>1</v>
      </c>
      <c r="I133" s="10">
        <v>0</v>
      </c>
      <c r="J133" s="10">
        <v>2</v>
      </c>
      <c r="K133" s="6">
        <f t="shared" si="11"/>
        <v>0</v>
      </c>
      <c r="L133" s="6">
        <f t="shared" si="10"/>
        <v>0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 t="str">
        <f t="shared" si="12"/>
        <v>-</v>
      </c>
      <c r="J134" s="6">
        <f t="shared" si="12"/>
        <v>1</v>
      </c>
      <c r="K134" s="6">
        <f>IF(OR(C134="-",G134="-"),"-",(G134-C134)/C134)</f>
        <v>0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6" t="str">
        <f>IF(C143=0,"-",(G143-C143)/C143)</f>
        <v>-</v>
      </c>
      <c r="L143" s="6" t="str">
        <f t="shared" ref="L143:N147" si="15">IF(D143=0,"-",(H143-D143)/D143)</f>
        <v>-</v>
      </c>
      <c r="M143" s="6" t="str">
        <f t="shared" si="15"/>
        <v>-</v>
      </c>
      <c r="N143" s="6" t="str">
        <f t="shared" si="15"/>
        <v>-</v>
      </c>
    </row>
    <row r="144" spans="2:14" ht="15" thickBot="1" x14ac:dyDescent="0.25">
      <c r="B144" s="4" t="s">
        <v>72</v>
      </c>
      <c r="C144" s="10">
        <v>2</v>
      </c>
      <c r="D144" s="10">
        <v>0</v>
      </c>
      <c r="E144" s="10">
        <v>1</v>
      </c>
      <c r="F144" s="10">
        <v>3</v>
      </c>
      <c r="G144" s="10">
        <v>6</v>
      </c>
      <c r="H144" s="10">
        <v>0</v>
      </c>
      <c r="I144" s="10">
        <v>4</v>
      </c>
      <c r="J144" s="10">
        <v>10</v>
      </c>
      <c r="K144" s="6">
        <f t="shared" ref="K144:K147" si="16">IF(C144=0,"-",(G144-C144)/C144)</f>
        <v>2</v>
      </c>
      <c r="L144" s="6" t="str">
        <f t="shared" si="15"/>
        <v>-</v>
      </c>
      <c r="M144" s="6">
        <f t="shared" si="15"/>
        <v>3</v>
      </c>
      <c r="N144" s="6">
        <f t="shared" si="15"/>
        <v>2.3333333333333335</v>
      </c>
    </row>
    <row r="145" spans="2:14" ht="15" thickBot="1" x14ac:dyDescent="0.25">
      <c r="B145" s="4" t="s">
        <v>73</v>
      </c>
      <c r="C145" s="10">
        <v>18</v>
      </c>
      <c r="D145" s="10">
        <v>0</v>
      </c>
      <c r="E145" s="10">
        <v>3</v>
      </c>
      <c r="F145" s="10">
        <v>21</v>
      </c>
      <c r="G145" s="10">
        <v>39</v>
      </c>
      <c r="H145" s="10">
        <v>0</v>
      </c>
      <c r="I145" s="10">
        <v>0</v>
      </c>
      <c r="J145" s="10">
        <v>39</v>
      </c>
      <c r="K145" s="6">
        <f t="shared" si="16"/>
        <v>1.1666666666666667</v>
      </c>
      <c r="L145" s="6" t="str">
        <f t="shared" si="15"/>
        <v>-</v>
      </c>
      <c r="M145" s="6">
        <f t="shared" si="15"/>
        <v>-1</v>
      </c>
      <c r="N145" s="6">
        <f t="shared" si="15"/>
        <v>0.8571428571428571</v>
      </c>
    </row>
    <row r="146" spans="2:14" ht="15" thickBot="1" x14ac:dyDescent="0.25">
      <c r="B146" s="4" t="s">
        <v>74</v>
      </c>
      <c r="C146" s="10">
        <v>1</v>
      </c>
      <c r="D146" s="10">
        <v>0</v>
      </c>
      <c r="E146" s="10">
        <v>0</v>
      </c>
      <c r="F146" s="10">
        <v>1</v>
      </c>
      <c r="G146" s="10">
        <v>2</v>
      </c>
      <c r="H146" s="10">
        <v>0</v>
      </c>
      <c r="I146" s="10">
        <v>2</v>
      </c>
      <c r="J146" s="10">
        <v>4</v>
      </c>
      <c r="K146" s="6">
        <f t="shared" si="16"/>
        <v>1</v>
      </c>
      <c r="L146" s="6" t="str">
        <f t="shared" si="15"/>
        <v>-</v>
      </c>
      <c r="M146" s="6" t="str">
        <f t="shared" si="15"/>
        <v>-</v>
      </c>
      <c r="N146" s="6">
        <f t="shared" si="15"/>
        <v>3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21</v>
      </c>
      <c r="D148" s="10">
        <v>0</v>
      </c>
      <c r="E148" s="10">
        <v>4</v>
      </c>
      <c r="F148" s="10">
        <v>25</v>
      </c>
      <c r="G148" s="10">
        <v>47</v>
      </c>
      <c r="H148" s="10">
        <v>0</v>
      </c>
      <c r="I148" s="10">
        <v>6</v>
      </c>
      <c r="J148" s="10">
        <v>53</v>
      </c>
      <c r="K148" s="6">
        <f t="shared" ref="K148" si="17">IF(C148=0,"-",(G148-C148)/C148)</f>
        <v>1.2380952380952381</v>
      </c>
      <c r="L148" s="6" t="str">
        <f t="shared" ref="L148" si="18">IF(D148=0,"-",(H148-D148)/D148)</f>
        <v>-</v>
      </c>
      <c r="M148" s="6">
        <f t="shared" ref="M148" si="19">IF(E148=0,"-",(I148-E148)/E148)</f>
        <v>0.5</v>
      </c>
      <c r="N148" s="6">
        <f t="shared" ref="N148" si="20">IF(F148=0,"-",(J148-F148)/F148)</f>
        <v>1.1200000000000001</v>
      </c>
    </row>
    <row r="149" spans="2:14" ht="29.25" thickBot="1" x14ac:dyDescent="0.25">
      <c r="B149" s="7" t="s">
        <v>76</v>
      </c>
      <c r="C149" s="6" t="str">
        <f t="shared" ref="C149:J150" si="21">IF(C143=0,"-",(C143/(C143+C145)))</f>
        <v>-</v>
      </c>
      <c r="D149" s="6" t="str">
        <f t="shared" si="21"/>
        <v>-</v>
      </c>
      <c r="E149" s="6" t="str">
        <f t="shared" si="21"/>
        <v>-</v>
      </c>
      <c r="F149" s="6" t="str">
        <f t="shared" si="21"/>
        <v>-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>
        <f t="shared" si="21"/>
        <v>0.66666666666666663</v>
      </c>
      <c r="D150" s="6" t="str">
        <f t="shared" si="21"/>
        <v>-</v>
      </c>
      <c r="E150" s="6">
        <f t="shared" si="21"/>
        <v>1</v>
      </c>
      <c r="F150" s="6">
        <f t="shared" si="21"/>
        <v>0.75</v>
      </c>
      <c r="G150" s="6">
        <f t="shared" si="21"/>
        <v>0.75</v>
      </c>
      <c r="H150" s="6" t="str">
        <f t="shared" si="21"/>
        <v>-</v>
      </c>
      <c r="I150" s="6">
        <f t="shared" si="21"/>
        <v>0.66666666666666663</v>
      </c>
      <c r="J150" s="6">
        <f t="shared" si="21"/>
        <v>0.7142857142857143</v>
      </c>
      <c r="K150" s="6">
        <f>IF(OR(C150="-",G150="-"),"-",(G150-C150)/C150)</f>
        <v>0.12500000000000006</v>
      </c>
      <c r="L150" s="6" t="str">
        <f t="shared" si="22"/>
        <v>-</v>
      </c>
      <c r="M150" s="6">
        <f t="shared" si="22"/>
        <v>-0.33333333333333337</v>
      </c>
      <c r="N150" s="6">
        <f t="shared" si="22"/>
        <v>-4.7619047619047596E-2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19</v>
      </c>
      <c r="D157" s="19">
        <v>41</v>
      </c>
      <c r="E157" s="18">
        <f>IF(C157=0,"-",(D157-C157)/C157)</f>
        <v>1.1578947368421053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6</v>
      </c>
      <c r="E158" s="18">
        <f t="shared" ref="E158:E159" si="23">IF(C158=0,"-",(D158-C158)/C158)</f>
        <v>2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0.90476190476190477</v>
      </c>
      <c r="D160" s="18">
        <f>IF(D157=0,"-",D157/(D157+D158+D159))</f>
        <v>0.87234042553191493</v>
      </c>
      <c r="E160" s="18">
        <f>IF(OR(C160="-",D160="-"),"-",(D160-C160)/C160)</f>
        <v>-3.5834266517357188E-2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2</v>
      </c>
      <c r="E166" s="6">
        <f t="shared" ref="E166:E168" si="24">IF(C166=0,"-",(D166-C166)/C166)</f>
        <v>0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2</v>
      </c>
      <c r="E167" s="6">
        <f t="shared" si="24"/>
        <v>1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0</v>
      </c>
      <c r="E168" s="6">
        <f t="shared" si="24"/>
        <v>-1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>
        <v>1</v>
      </c>
      <c r="D170" s="6">
        <v>1</v>
      </c>
      <c r="E170" s="6">
        <f t="shared" si="25"/>
        <v>0</v>
      </c>
    </row>
    <row r="171" spans="2:14" ht="20.100000000000001" customHeight="1" thickBot="1" x14ac:dyDescent="0.25">
      <c r="B171" s="4" t="s">
        <v>40</v>
      </c>
      <c r="C171" s="6">
        <v>1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10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10" ht="15" thickBot="1" x14ac:dyDescent="0.25">
      <c r="B178" s="15" t="s">
        <v>81</v>
      </c>
      <c r="C178" s="5">
        <v>2</v>
      </c>
      <c r="D178" s="5">
        <v>0</v>
      </c>
      <c r="E178" s="6">
        <f>IF(C178=0,"-",(D178-C178)/C178)</f>
        <v>-1</v>
      </c>
      <c r="H178" s="13"/>
    </row>
    <row r="179" spans="2:10" ht="15" thickBot="1" x14ac:dyDescent="0.25">
      <c r="B179" s="4" t="s">
        <v>43</v>
      </c>
      <c r="C179" s="5">
        <v>2</v>
      </c>
      <c r="D179" s="5">
        <v>0</v>
      </c>
      <c r="E179" s="6">
        <f t="shared" ref="E179:E185" si="26">IF(C179=0,"-",(D179-C179)/C179)</f>
        <v>-1</v>
      </c>
      <c r="H179" s="13"/>
    </row>
    <row r="180" spans="2:10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10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10" ht="15" thickBot="1" x14ac:dyDescent="0.25">
      <c r="B182" s="15" t="s">
        <v>79</v>
      </c>
      <c r="C182" s="5">
        <v>25</v>
      </c>
      <c r="D182" s="5">
        <v>48</v>
      </c>
      <c r="E182" s="6">
        <f t="shared" si="26"/>
        <v>0.92</v>
      </c>
      <c r="H182" s="13"/>
    </row>
    <row r="183" spans="2:10" ht="15" thickBot="1" x14ac:dyDescent="0.25">
      <c r="B183" s="4" t="s">
        <v>47</v>
      </c>
      <c r="C183" s="5">
        <v>21</v>
      </c>
      <c r="D183" s="5">
        <v>42</v>
      </c>
      <c r="E183" s="6">
        <f t="shared" si="26"/>
        <v>1</v>
      </c>
      <c r="H183" s="13"/>
    </row>
    <row r="184" spans="2:10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10" ht="15" thickBot="1" x14ac:dyDescent="0.25">
      <c r="B185" s="4" t="s">
        <v>80</v>
      </c>
      <c r="C185" s="5">
        <v>4</v>
      </c>
      <c r="D185" s="5">
        <v>6</v>
      </c>
      <c r="E185" s="6">
        <f t="shared" si="26"/>
        <v>0.5</v>
      </c>
      <c r="H185" s="13"/>
    </row>
    <row r="186" spans="2:10" x14ac:dyDescent="0.2"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2:10" x14ac:dyDescent="0.2">
      <c r="B187" s="22"/>
      <c r="C187" s="22"/>
      <c r="D187" s="22"/>
      <c r="E187" s="22"/>
      <c r="F187" s="22"/>
      <c r="G187" s="22"/>
      <c r="H187" s="22"/>
      <c r="I187" s="22"/>
      <c r="J187" s="22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2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2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2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2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1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0</v>
      </c>
      <c r="D221" s="5">
        <v>2</v>
      </c>
      <c r="E221" s="6" t="str">
        <f t="shared" ref="E221:E223" si="30">IF(C221=0,"-",(D221-C221)/C221)</f>
        <v>-</v>
      </c>
    </row>
    <row r="222" spans="2:5" ht="15" thickBot="1" x14ac:dyDescent="0.25">
      <c r="B222" s="16" t="s">
        <v>92</v>
      </c>
      <c r="C222" s="5">
        <v>0</v>
      </c>
      <c r="D222" s="5">
        <v>2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0</v>
      </c>
      <c r="D223" s="5">
        <v>3</v>
      </c>
      <c r="E223" s="6" t="str">
        <f t="shared" si="30"/>
        <v>-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1629</v>
      </c>
      <c r="D14" s="5">
        <v>1610</v>
      </c>
      <c r="E14" s="6">
        <f>IF(C14&gt;0,(D14-C14)/C14)</f>
        <v>-1.1663597298956415E-2</v>
      </c>
    </row>
    <row r="15" spans="1:5" ht="20.100000000000001" customHeight="1" thickBot="1" x14ac:dyDescent="0.25">
      <c r="B15" s="4" t="s">
        <v>17</v>
      </c>
      <c r="C15" s="5">
        <v>1561</v>
      </c>
      <c r="D15" s="5">
        <v>1457</v>
      </c>
      <c r="E15" s="6">
        <f t="shared" ref="E15:E25" si="0">IF(C15&gt;0,(D15-C15)/C15)</f>
        <v>-6.6623959000640609E-2</v>
      </c>
    </row>
    <row r="16" spans="1:5" ht="20.100000000000001" customHeight="1" thickBot="1" x14ac:dyDescent="0.25">
      <c r="B16" s="4" t="s">
        <v>18</v>
      </c>
      <c r="C16" s="5">
        <v>1033</v>
      </c>
      <c r="D16" s="5">
        <v>790</v>
      </c>
      <c r="E16" s="6">
        <f t="shared" si="0"/>
        <v>-0.23523717328170377</v>
      </c>
    </row>
    <row r="17" spans="2:5" ht="20.100000000000001" customHeight="1" thickBot="1" x14ac:dyDescent="0.25">
      <c r="B17" s="4" t="s">
        <v>19</v>
      </c>
      <c r="C17" s="5">
        <v>528</v>
      </c>
      <c r="D17" s="5">
        <v>667</v>
      </c>
      <c r="E17" s="6">
        <f t="shared" si="0"/>
        <v>0.26325757575757575</v>
      </c>
    </row>
    <row r="18" spans="2:5" ht="20.100000000000001" customHeight="1" thickBot="1" x14ac:dyDescent="0.25">
      <c r="B18" s="4" t="s">
        <v>100</v>
      </c>
      <c r="C18" s="5">
        <v>7</v>
      </c>
      <c r="D18" s="5">
        <v>3</v>
      </c>
      <c r="E18" s="6">
        <f>IF(C18=0,"-",(D18-C18)/C18)</f>
        <v>-0.5714285714285714</v>
      </c>
    </row>
    <row r="19" spans="2:5" ht="20.100000000000001" customHeight="1" thickBot="1" x14ac:dyDescent="0.25">
      <c r="B19" s="4" t="s">
        <v>101</v>
      </c>
      <c r="C19" s="5">
        <v>1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0.33824471492632929</v>
      </c>
      <c r="D20" s="6">
        <f>D17/D15</f>
        <v>0.45778997940974603</v>
      </c>
      <c r="E20" s="6">
        <f t="shared" si="0"/>
        <v>0.35342832927767709</v>
      </c>
    </row>
    <row r="21" spans="2:5" ht="30" customHeight="1" thickBot="1" x14ac:dyDescent="0.25">
      <c r="B21" s="4" t="s">
        <v>23</v>
      </c>
      <c r="C21" s="5">
        <v>173</v>
      </c>
      <c r="D21" s="5">
        <v>309</v>
      </c>
      <c r="E21" s="6">
        <f t="shared" si="0"/>
        <v>0.78612716763005785</v>
      </c>
    </row>
    <row r="22" spans="2:5" ht="20.100000000000001" customHeight="1" thickBot="1" x14ac:dyDescent="0.25">
      <c r="B22" s="4" t="s">
        <v>24</v>
      </c>
      <c r="C22" s="5">
        <v>112</v>
      </c>
      <c r="D22" s="5">
        <v>180</v>
      </c>
      <c r="E22" s="6">
        <f t="shared" si="0"/>
        <v>0.6071428571428571</v>
      </c>
    </row>
    <row r="23" spans="2:5" ht="20.100000000000001" customHeight="1" thickBot="1" x14ac:dyDescent="0.25">
      <c r="B23" s="4" t="s">
        <v>25</v>
      </c>
      <c r="C23" s="5">
        <v>61</v>
      </c>
      <c r="D23" s="5">
        <v>129</v>
      </c>
      <c r="E23" s="6">
        <f t="shared" si="0"/>
        <v>1.1147540983606556</v>
      </c>
    </row>
    <row r="24" spans="2:5" ht="20.100000000000001" customHeight="1" thickBot="1" x14ac:dyDescent="0.25">
      <c r="B24" s="4" t="s">
        <v>21</v>
      </c>
      <c r="C24" s="6">
        <f>C23/C21</f>
        <v>0.35260115606936415</v>
      </c>
      <c r="D24" s="6">
        <f t="shared" ref="D24" si="1">D23/D21</f>
        <v>0.41747572815533979</v>
      </c>
      <c r="E24" s="6">
        <f t="shared" si="0"/>
        <v>0.18398854050612762</v>
      </c>
    </row>
    <row r="25" spans="2:5" ht="20.100000000000001" customHeight="1" thickBot="1" x14ac:dyDescent="0.25">
      <c r="B25" s="7" t="s">
        <v>26</v>
      </c>
      <c r="C25" s="6">
        <v>0.26414513260559463</v>
      </c>
      <c r="D25" s="6">
        <v>0.24663229274931531</v>
      </c>
      <c r="E25" s="6">
        <f t="shared" si="0"/>
        <v>-6.6300066495748877E-2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222</v>
      </c>
      <c r="D34" s="5">
        <v>343</v>
      </c>
      <c r="E34" s="6">
        <f>IF(C34&gt;0,(D34-C34)/C34,"-")</f>
        <v>0.54504504504504503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174</v>
      </c>
      <c r="D36" s="5">
        <v>276</v>
      </c>
      <c r="E36" s="6">
        <f t="shared" si="2"/>
        <v>0.58620689655172409</v>
      </c>
    </row>
    <row r="37" spans="2:5" ht="20.100000000000001" customHeight="1" thickBot="1" x14ac:dyDescent="0.25">
      <c r="B37" s="4" t="s">
        <v>30</v>
      </c>
      <c r="C37" s="5">
        <v>48</v>
      </c>
      <c r="D37" s="5">
        <v>67</v>
      </c>
      <c r="E37" s="6">
        <f t="shared" si="2"/>
        <v>0.39583333333333331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202</v>
      </c>
      <c r="D44" s="5">
        <v>196</v>
      </c>
      <c r="E44" s="6">
        <f>IF(C44&gt;0,(D44-C44)/C44,"-")</f>
        <v>-2.9702970297029702E-2</v>
      </c>
    </row>
    <row r="45" spans="2:5" ht="20.100000000000001" customHeight="1" thickBot="1" x14ac:dyDescent="0.25">
      <c r="B45" s="4" t="s">
        <v>34</v>
      </c>
      <c r="C45" s="5">
        <v>18</v>
      </c>
      <c r="D45" s="5">
        <v>21</v>
      </c>
      <c r="E45" s="6">
        <f t="shared" ref="E45:E51" si="3">IF(C45&gt;0,(D45-C45)/C45,"-")</f>
        <v>0.16666666666666666</v>
      </c>
    </row>
    <row r="46" spans="2:5" ht="20.100000000000001" customHeight="1" thickBot="1" x14ac:dyDescent="0.25">
      <c r="B46" s="4" t="s">
        <v>31</v>
      </c>
      <c r="C46" s="5">
        <v>21</v>
      </c>
      <c r="D46" s="5">
        <v>13</v>
      </c>
      <c r="E46" s="6">
        <f t="shared" si="3"/>
        <v>-0.38095238095238093</v>
      </c>
    </row>
    <row r="47" spans="2:5" ht="20.100000000000001" customHeight="1" thickBot="1" x14ac:dyDescent="0.25">
      <c r="B47" s="4" t="s">
        <v>32</v>
      </c>
      <c r="C47" s="5">
        <v>667</v>
      </c>
      <c r="D47" s="5">
        <v>493</v>
      </c>
      <c r="E47" s="6">
        <f t="shared" si="3"/>
        <v>-0.2608695652173913</v>
      </c>
    </row>
    <row r="48" spans="2:5" ht="20.100000000000001" customHeight="1" thickBot="1" x14ac:dyDescent="0.25">
      <c r="B48" s="4" t="s">
        <v>35</v>
      </c>
      <c r="C48" s="5">
        <v>318</v>
      </c>
      <c r="D48" s="5">
        <v>191</v>
      </c>
      <c r="E48" s="6">
        <f t="shared" si="3"/>
        <v>-0.39937106918238996</v>
      </c>
    </row>
    <row r="49" spans="2:5" ht="20.100000000000001" customHeight="1" thickBot="1" x14ac:dyDescent="0.25">
      <c r="B49" s="4" t="s">
        <v>67</v>
      </c>
      <c r="C49" s="5">
        <v>438</v>
      </c>
      <c r="D49" s="5">
        <v>300</v>
      </c>
      <c r="E49" s="6">
        <f t="shared" si="3"/>
        <v>-0.31506849315068491</v>
      </c>
    </row>
    <row r="50" spans="2:5" ht="20.100000000000001" customHeight="1" collapsed="1" thickBot="1" x14ac:dyDescent="0.25">
      <c r="B50" s="4" t="s">
        <v>36</v>
      </c>
      <c r="C50" s="6">
        <f>C44/(C44+C45)</f>
        <v>0.91818181818181821</v>
      </c>
      <c r="D50" s="6">
        <f>D44/(D44+D45)</f>
        <v>0.90322580645161288</v>
      </c>
      <c r="E50" s="6">
        <f t="shared" si="3"/>
        <v>-1.6288725646758283E-2</v>
      </c>
    </row>
    <row r="51" spans="2:5" ht="20.100000000000001" customHeight="1" thickBot="1" x14ac:dyDescent="0.25">
      <c r="B51" s="4" t="s">
        <v>37</v>
      </c>
      <c r="C51" s="6">
        <f>C47/(C46+C47)</f>
        <v>0.96947674418604646</v>
      </c>
      <c r="D51" s="6">
        <f t="shared" ref="D51" si="4">D47/(D46+D47)</f>
        <v>0.97430830039525695</v>
      </c>
      <c r="E51" s="6">
        <f t="shared" si="3"/>
        <v>4.9836741708198231E-3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221</v>
      </c>
      <c r="D58" s="5">
        <v>217</v>
      </c>
      <c r="E58" s="6">
        <f>IF(C58&gt;0,(D58-C58)/C58,"-")</f>
        <v>-1.8099547511312219E-2</v>
      </c>
    </row>
    <row r="59" spans="2:5" ht="20.100000000000001" customHeight="1" thickBot="1" x14ac:dyDescent="0.25">
      <c r="B59" s="4" t="s">
        <v>41</v>
      </c>
      <c r="C59" s="5">
        <v>128</v>
      </c>
      <c r="D59" s="5">
        <v>107</v>
      </c>
      <c r="E59" s="6">
        <f t="shared" ref="E59:E63" si="5">IF(C59&gt;0,(D59-C59)/C59,"-")</f>
        <v>-0.1640625</v>
      </c>
    </row>
    <row r="60" spans="2:5" ht="20.100000000000001" customHeight="1" thickBot="1" x14ac:dyDescent="0.25">
      <c r="B60" s="4" t="s">
        <v>42</v>
      </c>
      <c r="C60" s="5">
        <v>75</v>
      </c>
      <c r="D60" s="5">
        <v>89</v>
      </c>
      <c r="E60" s="6">
        <f t="shared" si="5"/>
        <v>0.18666666666666668</v>
      </c>
    </row>
    <row r="61" spans="2:5" ht="20.100000000000001" customHeight="1" collapsed="1" thickBot="1" x14ac:dyDescent="0.25">
      <c r="B61" s="4" t="s">
        <v>98</v>
      </c>
      <c r="C61" s="6">
        <f>(C59+C60)/C58</f>
        <v>0.91855203619909498</v>
      </c>
      <c r="D61" s="6">
        <f>(D59+D60)/D58</f>
        <v>0.90322580645161288</v>
      </c>
      <c r="E61" s="6">
        <f t="shared" si="5"/>
        <v>-1.6685205784204651E-2</v>
      </c>
    </row>
    <row r="62" spans="2:5" ht="20.100000000000001" customHeight="1" thickBot="1" x14ac:dyDescent="0.25">
      <c r="B62" s="4" t="s">
        <v>39</v>
      </c>
      <c r="C62" s="6">
        <v>0.91428571428571426</v>
      </c>
      <c r="D62" s="6">
        <v>0.89166666666666672</v>
      </c>
      <c r="E62" s="6">
        <f t="shared" si="5"/>
        <v>-2.4739583333333245E-2</v>
      </c>
    </row>
    <row r="63" spans="2:5" ht="20.100000000000001" customHeight="1" thickBot="1" x14ac:dyDescent="0.25">
      <c r="B63" s="4" t="s">
        <v>40</v>
      </c>
      <c r="C63" s="6">
        <v>0.92592592592592593</v>
      </c>
      <c r="D63" s="6">
        <v>0.91752577319587625</v>
      </c>
      <c r="E63" s="6">
        <f t="shared" si="5"/>
        <v>-9.0721649484536565E-3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1342</v>
      </c>
      <c r="D70" s="5">
        <v>1473</v>
      </c>
      <c r="E70" s="6">
        <f>IF(C70&gt;0,(D70-C70)/C70,"-")</f>
        <v>9.7615499254843516E-2</v>
      </c>
    </row>
    <row r="71" spans="2:5" ht="20.100000000000001" customHeight="1" thickBot="1" x14ac:dyDescent="0.25">
      <c r="B71" s="4" t="s">
        <v>45</v>
      </c>
      <c r="C71" s="5">
        <v>488</v>
      </c>
      <c r="D71" s="5">
        <v>514</v>
      </c>
      <c r="E71" s="6">
        <f t="shared" ref="E71:E77" si="6">IF(C71&gt;0,(D71-C71)/C71,"-")</f>
        <v>5.3278688524590161E-2</v>
      </c>
    </row>
    <row r="72" spans="2:5" ht="20.100000000000001" customHeight="1" thickBot="1" x14ac:dyDescent="0.25">
      <c r="B72" s="4" t="s">
        <v>43</v>
      </c>
      <c r="C72" s="5">
        <v>4</v>
      </c>
      <c r="D72" s="5">
        <v>4</v>
      </c>
      <c r="E72" s="6">
        <f t="shared" si="6"/>
        <v>0</v>
      </c>
    </row>
    <row r="73" spans="2:5" ht="20.100000000000001" customHeight="1" thickBot="1" x14ac:dyDescent="0.25">
      <c r="B73" s="4" t="s">
        <v>46</v>
      </c>
      <c r="C73" s="5">
        <v>515</v>
      </c>
      <c r="D73" s="5">
        <v>658</v>
      </c>
      <c r="E73" s="6">
        <f t="shared" si="6"/>
        <v>0.27766990291262134</v>
      </c>
    </row>
    <row r="74" spans="2:5" ht="20.100000000000001" customHeight="1" thickBot="1" x14ac:dyDescent="0.25">
      <c r="B74" s="4" t="s">
        <v>47</v>
      </c>
      <c r="C74" s="5">
        <v>293</v>
      </c>
      <c r="D74" s="5">
        <v>248</v>
      </c>
      <c r="E74" s="6">
        <f t="shared" si="6"/>
        <v>-0.15358361774744028</v>
      </c>
    </row>
    <row r="75" spans="2:5" ht="20.100000000000001" customHeight="1" thickBot="1" x14ac:dyDescent="0.25">
      <c r="B75" s="4" t="s">
        <v>48</v>
      </c>
      <c r="C75" s="5">
        <v>41</v>
      </c>
      <c r="D75" s="5">
        <v>49</v>
      </c>
      <c r="E75" s="6">
        <f t="shared" si="6"/>
        <v>0.1951219512195122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158</v>
      </c>
      <c r="D90" s="5">
        <v>123</v>
      </c>
      <c r="E90" s="6">
        <f>IF(C90&gt;0,(D90-C90)/C90,"-")</f>
        <v>-0.22151898734177214</v>
      </c>
    </row>
    <row r="91" spans="2:5" ht="29.25" thickBot="1" x14ac:dyDescent="0.25">
      <c r="B91" s="4" t="s">
        <v>52</v>
      </c>
      <c r="C91" s="5">
        <v>48</v>
      </c>
      <c r="D91" s="5">
        <v>55</v>
      </c>
      <c r="E91" s="6">
        <f t="shared" ref="E91:E93" si="7">IF(C91&gt;0,(D91-C91)/C91,"-")</f>
        <v>0.14583333333333334</v>
      </c>
    </row>
    <row r="92" spans="2:5" ht="29.25" customHeight="1" thickBot="1" x14ac:dyDescent="0.25">
      <c r="B92" s="4" t="s">
        <v>53</v>
      </c>
      <c r="C92" s="5">
        <v>66</v>
      </c>
      <c r="D92" s="5">
        <v>61</v>
      </c>
      <c r="E92" s="6">
        <f t="shared" si="7"/>
        <v>-7.575757575757576E-2</v>
      </c>
    </row>
    <row r="93" spans="2:5" ht="29.25" customHeight="1" thickBot="1" x14ac:dyDescent="0.25">
      <c r="B93" s="4" t="s">
        <v>54</v>
      </c>
      <c r="C93" s="6">
        <f>(C90+C91)/(C90+C91+C92)</f>
        <v>0.75735294117647056</v>
      </c>
      <c r="D93" s="6">
        <f>(D90+D91)/(D90+D91+D92)</f>
        <v>0.74476987447698739</v>
      </c>
      <c r="E93" s="6">
        <f t="shared" si="7"/>
        <v>-1.6614534671162244E-2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272</v>
      </c>
      <c r="D100" s="5">
        <v>239</v>
      </c>
      <c r="E100" s="6">
        <f>IF(C100&gt;0,(D100-C100)/C100,"-")</f>
        <v>-0.12132352941176471</v>
      </c>
    </row>
    <row r="101" spans="2:5" ht="20.100000000000001" customHeight="1" thickBot="1" x14ac:dyDescent="0.25">
      <c r="B101" s="4" t="s">
        <v>41</v>
      </c>
      <c r="C101" s="5">
        <v>133</v>
      </c>
      <c r="D101" s="5">
        <v>113</v>
      </c>
      <c r="E101" s="6">
        <f t="shared" ref="E101:E105" si="8">IF(C101&gt;0,(D101-C101)/C101,"-")</f>
        <v>-0.15037593984962405</v>
      </c>
    </row>
    <row r="102" spans="2:5" ht="20.100000000000001" customHeight="1" thickBot="1" x14ac:dyDescent="0.25">
      <c r="B102" s="4" t="s">
        <v>42</v>
      </c>
      <c r="C102" s="5">
        <v>73</v>
      </c>
      <c r="D102" s="5">
        <v>65</v>
      </c>
      <c r="E102" s="6">
        <f t="shared" si="8"/>
        <v>-0.1095890410958904</v>
      </c>
    </row>
    <row r="103" spans="2:5" ht="20.100000000000001" customHeight="1" thickBot="1" x14ac:dyDescent="0.25">
      <c r="B103" s="4" t="s">
        <v>98</v>
      </c>
      <c r="C103" s="6">
        <f>(C101+C102)/C100</f>
        <v>0.75735294117647056</v>
      </c>
      <c r="D103" s="6">
        <f>(D101+D102)/D100</f>
        <v>0.74476987447698739</v>
      </c>
      <c r="E103" s="6">
        <f t="shared" si="8"/>
        <v>-1.6614534671162244E-2</v>
      </c>
    </row>
    <row r="104" spans="2:5" ht="20.100000000000001" customHeight="1" thickBot="1" x14ac:dyDescent="0.25">
      <c r="B104" s="4" t="s">
        <v>39</v>
      </c>
      <c r="C104" s="6">
        <v>0.77325581395348841</v>
      </c>
      <c r="D104" s="6">
        <v>0.74342105263157898</v>
      </c>
      <c r="E104" s="6">
        <f t="shared" si="8"/>
        <v>-3.8583300356153545E-2</v>
      </c>
    </row>
    <row r="105" spans="2:5" ht="20.100000000000001" customHeight="1" thickBot="1" x14ac:dyDescent="0.25">
      <c r="B105" s="4" t="s">
        <v>40</v>
      </c>
      <c r="C105" s="6">
        <v>0.73</v>
      </c>
      <c r="D105" s="6">
        <v>0.74712643678160917</v>
      </c>
      <c r="E105" s="6">
        <f t="shared" si="8"/>
        <v>2.3460872303574232E-2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304</v>
      </c>
      <c r="D112" s="5">
        <v>248</v>
      </c>
      <c r="E112" s="6">
        <f>IF(C112&gt;0,(D112-C112)/C112,"-")</f>
        <v>-0.18421052631578946</v>
      </c>
    </row>
    <row r="113" spans="2:14" ht="15" thickBot="1" x14ac:dyDescent="0.25">
      <c r="B113" s="4" t="s">
        <v>56</v>
      </c>
      <c r="C113" s="5">
        <v>251</v>
      </c>
      <c r="D113" s="5">
        <v>196</v>
      </c>
      <c r="E113" s="6">
        <f t="shared" ref="E113:E114" si="9">IF(C113&gt;0,(D113-C113)/C113,"-")</f>
        <v>-0.21912350597609562</v>
      </c>
    </row>
    <row r="114" spans="2:14" ht="15" thickBot="1" x14ac:dyDescent="0.25">
      <c r="B114" s="4" t="s">
        <v>57</v>
      </c>
      <c r="C114" s="5">
        <v>53</v>
      </c>
      <c r="D114" s="5">
        <v>52</v>
      </c>
      <c r="E114" s="6">
        <f t="shared" si="9"/>
        <v>-1.8867924528301886E-2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 t="str">
        <f t="shared" si="12"/>
        <v>-</v>
      </c>
      <c r="J134" s="6" t="str">
        <f t="shared" si="12"/>
        <v>-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2</v>
      </c>
      <c r="D143" s="10">
        <v>0</v>
      </c>
      <c r="E143" s="10">
        <v>0</v>
      </c>
      <c r="F143" s="10">
        <v>2</v>
      </c>
      <c r="G143" s="10">
        <v>0</v>
      </c>
      <c r="H143" s="10">
        <v>0</v>
      </c>
      <c r="I143" s="10">
        <v>0</v>
      </c>
      <c r="J143" s="10">
        <v>0</v>
      </c>
      <c r="K143" s="6">
        <f>IF(C143=0,"-",(G143-C143)/C143)</f>
        <v>-1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-1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 t="str">
        <f t="shared" ref="K144:K147" si="16">IF(C144=0,"-",(G144-C144)/C144)</f>
        <v>-</v>
      </c>
      <c r="L144" s="6" t="str">
        <f t="shared" si="15"/>
        <v>-</v>
      </c>
      <c r="M144" s="6" t="str">
        <f t="shared" si="15"/>
        <v>-</v>
      </c>
      <c r="N144" s="6" t="str">
        <f t="shared" si="15"/>
        <v>-</v>
      </c>
    </row>
    <row r="145" spans="2:14" ht="15" thickBot="1" x14ac:dyDescent="0.25">
      <c r="B145" s="4" t="s">
        <v>73</v>
      </c>
      <c r="C145" s="10">
        <v>4</v>
      </c>
      <c r="D145" s="10">
        <v>0</v>
      </c>
      <c r="E145" s="10">
        <v>1</v>
      </c>
      <c r="F145" s="10">
        <v>5</v>
      </c>
      <c r="G145" s="10">
        <v>0</v>
      </c>
      <c r="H145" s="10">
        <v>0</v>
      </c>
      <c r="I145" s="10">
        <v>0</v>
      </c>
      <c r="J145" s="10">
        <v>0</v>
      </c>
      <c r="K145" s="6">
        <f t="shared" si="16"/>
        <v>-1</v>
      </c>
      <c r="L145" s="6" t="str">
        <f t="shared" si="15"/>
        <v>-</v>
      </c>
      <c r="M145" s="6">
        <f t="shared" si="15"/>
        <v>-1</v>
      </c>
      <c r="N145" s="6">
        <f t="shared" si="15"/>
        <v>-1</v>
      </c>
    </row>
    <row r="146" spans="2:14" ht="15" thickBot="1" x14ac:dyDescent="0.25">
      <c r="B146" s="4" t="s">
        <v>74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 t="str">
        <f t="shared" si="16"/>
        <v>-</v>
      </c>
      <c r="L146" s="6" t="str">
        <f t="shared" si="15"/>
        <v>-</v>
      </c>
      <c r="M146" s="6" t="str">
        <f t="shared" si="15"/>
        <v>-</v>
      </c>
      <c r="N146" s="6" t="str">
        <f t="shared" si="15"/>
        <v>-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</v>
      </c>
      <c r="D148" s="10">
        <v>0</v>
      </c>
      <c r="E148" s="10">
        <v>1</v>
      </c>
      <c r="F148" s="10">
        <v>7</v>
      </c>
      <c r="G148" s="10">
        <v>0</v>
      </c>
      <c r="H148" s="10">
        <v>0</v>
      </c>
      <c r="I148" s="10">
        <v>0</v>
      </c>
      <c r="J148" s="10">
        <v>0</v>
      </c>
      <c r="K148" s="6">
        <f t="shared" ref="K148" si="17">IF(C148=0,"-",(G148-C148)/C148)</f>
        <v>-1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-1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0.33333333333333331</v>
      </c>
      <c r="D149" s="6" t="str">
        <f t="shared" si="21"/>
        <v>-</v>
      </c>
      <c r="E149" s="6" t="str">
        <f t="shared" si="21"/>
        <v>-</v>
      </c>
      <c r="F149" s="6">
        <f t="shared" si="21"/>
        <v>0.2857142857142857</v>
      </c>
      <c r="G149" s="6" t="str">
        <f t="shared" si="21"/>
        <v>-</v>
      </c>
      <c r="H149" s="6" t="str">
        <f t="shared" si="21"/>
        <v>-</v>
      </c>
      <c r="I149" s="6" t="str">
        <f t="shared" si="21"/>
        <v>-</v>
      </c>
      <c r="J149" s="6" t="str">
        <f t="shared" si="21"/>
        <v>-</v>
      </c>
      <c r="K149" s="6" t="str">
        <f>IF(OR(C149="-",G149="-"),"-",(G149-C149)/C149)</f>
        <v>-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 t="str">
        <f t="shared" si="22"/>
        <v>-</v>
      </c>
    </row>
    <row r="150" spans="2:14" ht="29.25" thickBot="1" x14ac:dyDescent="0.25">
      <c r="B150" s="7" t="s">
        <v>77</v>
      </c>
      <c r="C150" s="6" t="str">
        <f t="shared" si="21"/>
        <v>-</v>
      </c>
      <c r="D150" s="6" t="str">
        <f t="shared" si="21"/>
        <v>-</v>
      </c>
      <c r="E150" s="6" t="str">
        <f t="shared" si="21"/>
        <v>-</v>
      </c>
      <c r="F150" s="6" t="str">
        <f t="shared" si="21"/>
        <v>-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4</v>
      </c>
      <c r="D157" s="19">
        <v>0</v>
      </c>
      <c r="E157" s="18">
        <f>IF(C157=0,"-",(D157-C157)/C157)</f>
        <v>-1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2</v>
      </c>
      <c r="D158" s="19">
        <v>0</v>
      </c>
      <c r="E158" s="18">
        <f t="shared" ref="E158:E159" si="23">IF(C158=0,"-",(D158-C158)/C158)</f>
        <v>-1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0.66666666666666663</v>
      </c>
      <c r="D160" s="18" t="str">
        <f>IF(D157=0,"-",D157/(D157+D158+D159))</f>
        <v>-</v>
      </c>
      <c r="E160" s="18" t="str">
        <f>IF(OR(C160="-",D160="-"),"-",(D160-C160)/C160)</f>
        <v>-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0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0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 t="str">
        <f>IF(D166=0,"-",(D167+D168)/D166)</f>
        <v>-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0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0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0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7</v>
      </c>
      <c r="D182" s="5">
        <v>0</v>
      </c>
      <c r="E182" s="6">
        <f t="shared" si="26"/>
        <v>-1</v>
      </c>
      <c r="H182" s="13"/>
    </row>
    <row r="183" spans="2:8" ht="15" thickBot="1" x14ac:dyDescent="0.25">
      <c r="B183" s="4" t="s">
        <v>47</v>
      </c>
      <c r="C183" s="5">
        <v>6</v>
      </c>
      <c r="D183" s="5">
        <v>0</v>
      </c>
      <c r="E183" s="6">
        <f t="shared" si="26"/>
        <v>-1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0</v>
      </c>
      <c r="E185" s="6">
        <f t="shared" si="26"/>
        <v>-1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4</v>
      </c>
      <c r="D197" s="5">
        <v>2</v>
      </c>
      <c r="E197" s="6">
        <f t="shared" ref="E197:E200" si="27">IF(C197=0,"-",(D197-C197)/C197)</f>
        <v>-0.5</v>
      </c>
    </row>
    <row r="198" spans="2:5" ht="15" thickBot="1" x14ac:dyDescent="0.25">
      <c r="B198" s="4" t="s">
        <v>83</v>
      </c>
      <c r="C198" s="5">
        <v>2</v>
      </c>
      <c r="D198" s="5">
        <v>1</v>
      </c>
      <c r="E198" s="6">
        <f t="shared" si="27"/>
        <v>-0.5</v>
      </c>
    </row>
    <row r="199" spans="2:5" ht="15" thickBot="1" x14ac:dyDescent="0.25">
      <c r="B199" s="4" t="s">
        <v>84</v>
      </c>
      <c r="C199" s="5">
        <v>6</v>
      </c>
      <c r="D199" s="5">
        <v>3</v>
      </c>
      <c r="E199" s="6">
        <f t="shared" si="27"/>
        <v>-0.5</v>
      </c>
    </row>
    <row r="200" spans="2:5" ht="15" thickBot="1" x14ac:dyDescent="0.25">
      <c r="B200" s="4" t="s">
        <v>85</v>
      </c>
      <c r="C200" s="5">
        <v>4</v>
      </c>
      <c r="D200" s="5">
        <v>2</v>
      </c>
      <c r="E200" s="6">
        <f t="shared" si="27"/>
        <v>-0.5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4</v>
      </c>
      <c r="D208" s="5">
        <v>2</v>
      </c>
      <c r="E208" s="6">
        <f t="shared" si="28"/>
        <v>-0.5</v>
      </c>
    </row>
    <row r="209" spans="2:5" ht="20.100000000000001" customHeight="1" thickBot="1" x14ac:dyDescent="0.25">
      <c r="B209" s="17" t="s">
        <v>86</v>
      </c>
      <c r="C209" s="5">
        <v>3</v>
      </c>
      <c r="D209" s="5">
        <v>1</v>
      </c>
      <c r="E209" s="6">
        <f t="shared" si="28"/>
        <v>-0.66666666666666663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1</v>
      </c>
      <c r="E210" s="6">
        <f t="shared" si="28"/>
        <v>0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2</v>
      </c>
      <c r="D212" s="5">
        <v>1</v>
      </c>
      <c r="E212" s="6">
        <f>IF(C212=0,"-",(D212-C212)/C212)</f>
        <v>-0.5</v>
      </c>
    </row>
    <row r="213" spans="2:5" ht="15" thickBot="1" x14ac:dyDescent="0.25">
      <c r="B213" s="17" t="s">
        <v>86</v>
      </c>
      <c r="C213" s="5">
        <v>2</v>
      </c>
      <c r="D213" s="5">
        <v>1</v>
      </c>
      <c r="E213" s="6">
        <f t="shared" ref="E213:E214" si="29">IF(C213=0,"-",(D213-C213)/C213)</f>
        <v>-0.5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7</v>
      </c>
      <c r="D221" s="5">
        <v>4</v>
      </c>
      <c r="E221" s="6">
        <f t="shared" ref="E221:E223" si="30">IF(C221=0,"-",(D221-C221)/C221)</f>
        <v>-0.42857142857142855</v>
      </c>
    </row>
    <row r="222" spans="2:5" ht="15" thickBot="1" x14ac:dyDescent="0.25">
      <c r="B222" s="16" t="s">
        <v>92</v>
      </c>
      <c r="C222" s="5">
        <v>6</v>
      </c>
      <c r="D222" s="5">
        <v>3</v>
      </c>
      <c r="E222" s="6">
        <f t="shared" si="30"/>
        <v>-0.5</v>
      </c>
    </row>
    <row r="223" spans="2:5" ht="15" thickBot="1" x14ac:dyDescent="0.25">
      <c r="B223" s="16" t="s">
        <v>93</v>
      </c>
      <c r="C223" s="5">
        <v>2</v>
      </c>
      <c r="D223" s="5">
        <v>1</v>
      </c>
      <c r="E223" s="6">
        <f t="shared" si="30"/>
        <v>-0.5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2288</v>
      </c>
      <c r="D14" s="5">
        <v>2664</v>
      </c>
      <c r="E14" s="6">
        <f>IF(C14&gt;0,(D14-C14)/C14)</f>
        <v>0.16433566433566432</v>
      </c>
    </row>
    <row r="15" spans="1:5" ht="20.100000000000001" customHeight="1" thickBot="1" x14ac:dyDescent="0.25">
      <c r="B15" s="4" t="s">
        <v>17</v>
      </c>
      <c r="C15" s="5">
        <v>2279</v>
      </c>
      <c r="D15" s="5">
        <v>2664</v>
      </c>
      <c r="E15" s="6">
        <f t="shared" ref="E15:E25" si="0">IF(C15&gt;0,(D15-C15)/C15)</f>
        <v>0.16893374286967969</v>
      </c>
    </row>
    <row r="16" spans="1:5" ht="20.100000000000001" customHeight="1" thickBot="1" x14ac:dyDescent="0.25">
      <c r="B16" s="4" t="s">
        <v>18</v>
      </c>
      <c r="C16" s="5">
        <v>1864</v>
      </c>
      <c r="D16" s="5">
        <v>2038</v>
      </c>
      <c r="E16" s="6">
        <f t="shared" si="0"/>
        <v>9.334763948497854E-2</v>
      </c>
    </row>
    <row r="17" spans="2:5" ht="20.100000000000001" customHeight="1" thickBot="1" x14ac:dyDescent="0.25">
      <c r="B17" s="4" t="s">
        <v>19</v>
      </c>
      <c r="C17" s="5">
        <v>415</v>
      </c>
      <c r="D17" s="5">
        <v>626</v>
      </c>
      <c r="E17" s="6">
        <f t="shared" si="0"/>
        <v>0.50843373493975907</v>
      </c>
    </row>
    <row r="18" spans="2:5" ht="20.100000000000001" customHeight="1" thickBot="1" x14ac:dyDescent="0.25">
      <c r="B18" s="4" t="s">
        <v>100</v>
      </c>
      <c r="C18" s="5">
        <v>2</v>
      </c>
      <c r="D18" s="5">
        <v>11</v>
      </c>
      <c r="E18" s="6">
        <f>IF(C18=0,"-",(D18-C18)/C18)</f>
        <v>4.5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0.18209741114523914</v>
      </c>
      <c r="D20" s="6">
        <f>D17/D15</f>
        <v>0.23498498498498499</v>
      </c>
      <c r="E20" s="6">
        <f t="shared" si="0"/>
        <v>0.29043561633923082</v>
      </c>
    </row>
    <row r="21" spans="2:5" ht="30" customHeight="1" thickBot="1" x14ac:dyDescent="0.25">
      <c r="B21" s="4" t="s">
        <v>23</v>
      </c>
      <c r="C21" s="5">
        <v>271</v>
      </c>
      <c r="D21" s="5">
        <v>348</v>
      </c>
      <c r="E21" s="6">
        <f t="shared" si="0"/>
        <v>0.28413284132841327</v>
      </c>
    </row>
    <row r="22" spans="2:5" ht="20.100000000000001" customHeight="1" thickBot="1" x14ac:dyDescent="0.25">
      <c r="B22" s="4" t="s">
        <v>24</v>
      </c>
      <c r="C22" s="5">
        <v>197</v>
      </c>
      <c r="D22" s="5">
        <v>197</v>
      </c>
      <c r="E22" s="6">
        <f t="shared" si="0"/>
        <v>0</v>
      </c>
    </row>
    <row r="23" spans="2:5" ht="20.100000000000001" customHeight="1" thickBot="1" x14ac:dyDescent="0.25">
      <c r="B23" s="4" t="s">
        <v>25</v>
      </c>
      <c r="C23" s="5">
        <v>74</v>
      </c>
      <c r="D23" s="5">
        <v>151</v>
      </c>
      <c r="E23" s="6">
        <f t="shared" si="0"/>
        <v>1.0405405405405406</v>
      </c>
    </row>
    <row r="24" spans="2:5" ht="20.100000000000001" customHeight="1" thickBot="1" x14ac:dyDescent="0.25">
      <c r="B24" s="4" t="s">
        <v>21</v>
      </c>
      <c r="C24" s="6">
        <f>C23/C21</f>
        <v>0.27306273062730629</v>
      </c>
      <c r="D24" s="6">
        <f t="shared" ref="D24" si="1">D23/D21</f>
        <v>0.43390804597701149</v>
      </c>
      <c r="E24" s="6">
        <f t="shared" si="0"/>
        <v>0.58904162783473113</v>
      </c>
    </row>
    <row r="25" spans="2:5" ht="20.100000000000001" customHeight="1" thickBot="1" x14ac:dyDescent="0.25">
      <c r="B25" s="7" t="s">
        <v>26</v>
      </c>
      <c r="C25" s="6">
        <v>0.20675214962360042</v>
      </c>
      <c r="D25" s="6">
        <v>0.24184609183433545</v>
      </c>
      <c r="E25" s="6">
        <f t="shared" si="0"/>
        <v>0.1697391890465216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499</v>
      </c>
      <c r="D34" s="5">
        <v>510</v>
      </c>
      <c r="E34" s="6">
        <f>IF(C34&gt;0,(D34-C34)/C34,"-")</f>
        <v>2.2044088176352707E-2</v>
      </c>
    </row>
    <row r="35" spans="2:5" ht="20.100000000000001" customHeight="1" thickBot="1" x14ac:dyDescent="0.25">
      <c r="B35" s="4" t="s">
        <v>29</v>
      </c>
      <c r="C35" s="5">
        <v>6</v>
      </c>
      <c r="D35" s="5">
        <v>0</v>
      </c>
      <c r="E35" s="6">
        <f t="shared" ref="E35:E37" si="2">IF(C35&gt;0,(D35-C35)/C35,"-")</f>
        <v>-1</v>
      </c>
    </row>
    <row r="36" spans="2:5" ht="20.100000000000001" customHeight="1" thickBot="1" x14ac:dyDescent="0.25">
      <c r="B36" s="4" t="s">
        <v>28</v>
      </c>
      <c r="C36" s="5">
        <v>412</v>
      </c>
      <c r="D36" s="5">
        <v>393</v>
      </c>
      <c r="E36" s="6">
        <f t="shared" si="2"/>
        <v>-4.6116504854368932E-2</v>
      </c>
    </row>
    <row r="37" spans="2:5" ht="20.100000000000001" customHeight="1" thickBot="1" x14ac:dyDescent="0.25">
      <c r="B37" s="4" t="s">
        <v>30</v>
      </c>
      <c r="C37" s="5">
        <v>81</v>
      </c>
      <c r="D37" s="5">
        <v>117</v>
      </c>
      <c r="E37" s="6">
        <f t="shared" si="2"/>
        <v>0.44444444444444442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624</v>
      </c>
      <c r="D44" s="5">
        <v>718</v>
      </c>
      <c r="E44" s="6">
        <f>IF(C44&gt;0,(D44-C44)/C44,"-")</f>
        <v>0.15064102564102563</v>
      </c>
    </row>
    <row r="45" spans="2:5" ht="20.100000000000001" customHeight="1" thickBot="1" x14ac:dyDescent="0.25">
      <c r="B45" s="4" t="s">
        <v>34</v>
      </c>
      <c r="C45" s="5">
        <v>43</v>
      </c>
      <c r="D45" s="5">
        <v>59</v>
      </c>
      <c r="E45" s="6">
        <f t="shared" ref="E45:E51" si="3">IF(C45&gt;0,(D45-C45)/C45,"-")</f>
        <v>0.37209302325581395</v>
      </c>
    </row>
    <row r="46" spans="2:5" ht="20.100000000000001" customHeight="1" thickBot="1" x14ac:dyDescent="0.25">
      <c r="B46" s="4" t="s">
        <v>31</v>
      </c>
      <c r="C46" s="5">
        <v>136</v>
      </c>
      <c r="D46" s="5">
        <v>140</v>
      </c>
      <c r="E46" s="6">
        <f t="shared" si="3"/>
        <v>2.9411764705882353E-2</v>
      </c>
    </row>
    <row r="47" spans="2:5" ht="20.100000000000001" customHeight="1" thickBot="1" x14ac:dyDescent="0.25">
      <c r="B47" s="4" t="s">
        <v>32</v>
      </c>
      <c r="C47" s="5">
        <v>739</v>
      </c>
      <c r="D47" s="5">
        <v>929</v>
      </c>
      <c r="E47" s="6">
        <f t="shared" si="3"/>
        <v>0.25710419485791608</v>
      </c>
    </row>
    <row r="48" spans="2:5" ht="20.100000000000001" customHeight="1" thickBot="1" x14ac:dyDescent="0.25">
      <c r="B48" s="4" t="s">
        <v>35</v>
      </c>
      <c r="C48" s="5">
        <v>180</v>
      </c>
      <c r="D48" s="5">
        <v>197</v>
      </c>
      <c r="E48" s="6">
        <f t="shared" si="3"/>
        <v>9.4444444444444442E-2</v>
      </c>
    </row>
    <row r="49" spans="2:5" ht="20.100000000000001" customHeight="1" thickBot="1" x14ac:dyDescent="0.25">
      <c r="B49" s="4" t="s">
        <v>67</v>
      </c>
      <c r="C49" s="5">
        <v>306</v>
      </c>
      <c r="D49" s="5">
        <v>224</v>
      </c>
      <c r="E49" s="6">
        <f t="shared" si="3"/>
        <v>-0.26797385620915032</v>
      </c>
    </row>
    <row r="50" spans="2:5" ht="20.100000000000001" customHeight="1" collapsed="1" thickBot="1" x14ac:dyDescent="0.25">
      <c r="B50" s="4" t="s">
        <v>36</v>
      </c>
      <c r="C50" s="6">
        <f>C44/(C44+C45)</f>
        <v>0.93553223388305851</v>
      </c>
      <c r="D50" s="6">
        <f>D44/(D44+D45)</f>
        <v>0.92406692406692403</v>
      </c>
      <c r="E50" s="6">
        <f t="shared" si="3"/>
        <v>-1.2255387255387329E-2</v>
      </c>
    </row>
    <row r="51" spans="2:5" ht="20.100000000000001" customHeight="1" thickBot="1" x14ac:dyDescent="0.25">
      <c r="B51" s="4" t="s">
        <v>37</v>
      </c>
      <c r="C51" s="6">
        <f>C47/(C46+C47)</f>
        <v>0.84457142857142853</v>
      </c>
      <c r="D51" s="6">
        <f t="shared" ref="D51" si="4">D47/(D46+D47)</f>
        <v>0.8690364826941066</v>
      </c>
      <c r="E51" s="6">
        <f t="shared" si="3"/>
        <v>2.8967418616161457E-2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676</v>
      </c>
      <c r="D58" s="5">
        <v>777</v>
      </c>
      <c r="E58" s="6">
        <f>IF(C58&gt;0,(D58-C58)/C58,"-")</f>
        <v>0.14940828402366865</v>
      </c>
    </row>
    <row r="59" spans="2:5" ht="20.100000000000001" customHeight="1" thickBot="1" x14ac:dyDescent="0.25">
      <c r="B59" s="4" t="s">
        <v>41</v>
      </c>
      <c r="C59" s="5">
        <v>514</v>
      </c>
      <c r="D59" s="5">
        <v>551</v>
      </c>
      <c r="E59" s="6">
        <f t="shared" ref="E59:E63" si="5">IF(C59&gt;0,(D59-C59)/C59,"-")</f>
        <v>7.1984435797665364E-2</v>
      </c>
    </row>
    <row r="60" spans="2:5" ht="20.100000000000001" customHeight="1" thickBot="1" x14ac:dyDescent="0.25">
      <c r="B60" s="4" t="s">
        <v>42</v>
      </c>
      <c r="C60" s="5">
        <v>110</v>
      </c>
      <c r="D60" s="5">
        <v>167</v>
      </c>
      <c r="E60" s="6">
        <f t="shared" si="5"/>
        <v>0.51818181818181819</v>
      </c>
    </row>
    <row r="61" spans="2:5" ht="20.100000000000001" customHeight="1" collapsed="1" thickBot="1" x14ac:dyDescent="0.25">
      <c r="B61" s="4" t="s">
        <v>98</v>
      </c>
      <c r="C61" s="6">
        <f>(C59+C60)/C58</f>
        <v>0.92307692307692313</v>
      </c>
      <c r="D61" s="6">
        <f>(D59+D60)/D58</f>
        <v>0.92406692406692403</v>
      </c>
      <c r="E61" s="6">
        <f t="shared" si="5"/>
        <v>1.0725010725009809E-3</v>
      </c>
    </row>
    <row r="62" spans="2:5" ht="20.100000000000001" customHeight="1" thickBot="1" x14ac:dyDescent="0.25">
      <c r="B62" s="4" t="s">
        <v>39</v>
      </c>
      <c r="C62" s="6">
        <v>0.91296625222024863</v>
      </c>
      <c r="D62" s="6">
        <v>0.91986644407345575</v>
      </c>
      <c r="E62" s="6">
        <f t="shared" si="5"/>
        <v>7.5579922438825031E-3</v>
      </c>
    </row>
    <row r="63" spans="2:5" ht="20.100000000000001" customHeight="1" thickBot="1" x14ac:dyDescent="0.25">
      <c r="B63" s="4" t="s">
        <v>40</v>
      </c>
      <c r="C63" s="6">
        <v>0.97345132743362828</v>
      </c>
      <c r="D63" s="6">
        <v>0.9382022471910112</v>
      </c>
      <c r="E63" s="6">
        <f t="shared" si="5"/>
        <v>-3.6210418794688455E-2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2097</v>
      </c>
      <c r="D70" s="5">
        <v>2547</v>
      </c>
      <c r="E70" s="6">
        <f>IF(C70&gt;0,(D70-C70)/C70,"-")</f>
        <v>0.21459227467811159</v>
      </c>
    </row>
    <row r="71" spans="2:5" ht="20.100000000000001" customHeight="1" thickBot="1" x14ac:dyDescent="0.25">
      <c r="B71" s="4" t="s">
        <v>45</v>
      </c>
      <c r="C71" s="5">
        <v>887</v>
      </c>
      <c r="D71" s="5">
        <v>1208</v>
      </c>
      <c r="E71" s="6">
        <f t="shared" ref="E71:E77" si="6">IF(C71&gt;0,(D71-C71)/C71,"-")</f>
        <v>0.36189402480270577</v>
      </c>
    </row>
    <row r="72" spans="2:5" ht="20.100000000000001" customHeight="1" thickBot="1" x14ac:dyDescent="0.25">
      <c r="B72" s="4" t="s">
        <v>43</v>
      </c>
      <c r="C72" s="5">
        <v>2</v>
      </c>
      <c r="D72" s="5">
        <v>4</v>
      </c>
      <c r="E72" s="6">
        <f t="shared" si="6"/>
        <v>1</v>
      </c>
    </row>
    <row r="73" spans="2:5" ht="20.100000000000001" customHeight="1" thickBot="1" x14ac:dyDescent="0.25">
      <c r="B73" s="4" t="s">
        <v>46</v>
      </c>
      <c r="C73" s="5">
        <v>786</v>
      </c>
      <c r="D73" s="5">
        <v>904</v>
      </c>
      <c r="E73" s="6">
        <f t="shared" si="6"/>
        <v>0.15012722646310434</v>
      </c>
    </row>
    <row r="74" spans="2:5" ht="20.100000000000001" customHeight="1" thickBot="1" x14ac:dyDescent="0.25">
      <c r="B74" s="4" t="s">
        <v>47</v>
      </c>
      <c r="C74" s="5">
        <v>210</v>
      </c>
      <c r="D74" s="5">
        <v>205</v>
      </c>
      <c r="E74" s="6">
        <f t="shared" si="6"/>
        <v>-2.3809523809523808E-2</v>
      </c>
    </row>
    <row r="75" spans="2:5" ht="20.100000000000001" customHeight="1" thickBot="1" x14ac:dyDescent="0.25">
      <c r="B75" s="4" t="s">
        <v>48</v>
      </c>
      <c r="C75" s="5">
        <v>211</v>
      </c>
      <c r="D75" s="5">
        <v>225</v>
      </c>
      <c r="E75" s="6">
        <f t="shared" si="6"/>
        <v>6.6350710900473939E-2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1</v>
      </c>
      <c r="D77" s="5">
        <v>1</v>
      </c>
      <c r="E77" s="6">
        <f t="shared" si="6"/>
        <v>0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98</v>
      </c>
      <c r="D90" s="5">
        <v>97</v>
      </c>
      <c r="E90" s="6">
        <f>IF(C90&gt;0,(D90-C90)/C90,"-")</f>
        <v>-1.020408163265306E-2</v>
      </c>
    </row>
    <row r="91" spans="2:5" ht="29.25" thickBot="1" x14ac:dyDescent="0.25">
      <c r="B91" s="4" t="s">
        <v>52</v>
      </c>
      <c r="C91" s="5">
        <v>49</v>
      </c>
      <c r="D91" s="5">
        <v>59</v>
      </c>
      <c r="E91" s="6">
        <f t="shared" ref="E91:E93" si="7">IF(C91&gt;0,(D91-C91)/C91,"-")</f>
        <v>0.20408163265306123</v>
      </c>
    </row>
    <row r="92" spans="2:5" ht="29.25" customHeight="1" thickBot="1" x14ac:dyDescent="0.25">
      <c r="B92" s="4" t="s">
        <v>53</v>
      </c>
      <c r="C92" s="5">
        <v>69</v>
      </c>
      <c r="D92" s="5">
        <v>91</v>
      </c>
      <c r="E92" s="6">
        <f t="shared" si="7"/>
        <v>0.3188405797101449</v>
      </c>
    </row>
    <row r="93" spans="2:5" ht="29.25" customHeight="1" thickBot="1" x14ac:dyDescent="0.25">
      <c r="B93" s="4" t="s">
        <v>54</v>
      </c>
      <c r="C93" s="6">
        <f>(C90+C91)/(C90+C91+C92)</f>
        <v>0.68055555555555558</v>
      </c>
      <c r="D93" s="6">
        <f>(D90+D91)/(D90+D91+D92)</f>
        <v>0.63157894736842102</v>
      </c>
      <c r="E93" s="6">
        <f t="shared" si="7"/>
        <v>-7.1965628356605887E-2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218</v>
      </c>
      <c r="D100" s="5">
        <v>247</v>
      </c>
      <c r="E100" s="6">
        <f>IF(C100&gt;0,(D100-C100)/C100,"-")</f>
        <v>0.13302752293577982</v>
      </c>
    </row>
    <row r="101" spans="2:5" ht="20.100000000000001" customHeight="1" thickBot="1" x14ac:dyDescent="0.25">
      <c r="B101" s="4" t="s">
        <v>41</v>
      </c>
      <c r="C101" s="5">
        <v>118</v>
      </c>
      <c r="D101" s="5">
        <v>120</v>
      </c>
      <c r="E101" s="6">
        <f t="shared" ref="E101:E105" si="8">IF(C101&gt;0,(D101-C101)/C101,"-")</f>
        <v>1.6949152542372881E-2</v>
      </c>
    </row>
    <row r="102" spans="2:5" ht="20.100000000000001" customHeight="1" thickBot="1" x14ac:dyDescent="0.25">
      <c r="B102" s="4" t="s">
        <v>42</v>
      </c>
      <c r="C102" s="5">
        <v>30</v>
      </c>
      <c r="D102" s="5">
        <v>36</v>
      </c>
      <c r="E102" s="6">
        <f t="shared" si="8"/>
        <v>0.2</v>
      </c>
    </row>
    <row r="103" spans="2:5" ht="20.100000000000001" customHeight="1" thickBot="1" x14ac:dyDescent="0.25">
      <c r="B103" s="4" t="s">
        <v>98</v>
      </c>
      <c r="C103" s="6">
        <f>(C101+C102)/C100</f>
        <v>0.67889908256880738</v>
      </c>
      <c r="D103" s="6">
        <f>(D101+D102)/D100</f>
        <v>0.63157894736842102</v>
      </c>
      <c r="E103" s="6">
        <f t="shared" si="8"/>
        <v>-6.9701280227596127E-2</v>
      </c>
    </row>
    <row r="104" spans="2:5" ht="20.100000000000001" customHeight="1" thickBot="1" x14ac:dyDescent="0.25">
      <c r="B104" s="4" t="s">
        <v>39</v>
      </c>
      <c r="C104" s="6">
        <v>0.67045454545454541</v>
      </c>
      <c r="D104" s="6">
        <v>0.6091370558375635</v>
      </c>
      <c r="E104" s="6">
        <f t="shared" si="8"/>
        <v>-9.1456594682956083E-2</v>
      </c>
    </row>
    <row r="105" spans="2:5" ht="20.100000000000001" customHeight="1" thickBot="1" x14ac:dyDescent="0.25">
      <c r="B105" s="4" t="s">
        <v>40</v>
      </c>
      <c r="C105" s="6">
        <v>0.7142857142857143</v>
      </c>
      <c r="D105" s="6">
        <v>0.72</v>
      </c>
      <c r="E105" s="6">
        <f t="shared" si="8"/>
        <v>7.9999999999999395E-3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206</v>
      </c>
      <c r="D112" s="5">
        <v>244</v>
      </c>
      <c r="E112" s="6">
        <f>IF(C112&gt;0,(D112-C112)/C112,"-")</f>
        <v>0.18446601941747573</v>
      </c>
    </row>
    <row r="113" spans="2:14" ht="15" thickBot="1" x14ac:dyDescent="0.25">
      <c r="B113" s="4" t="s">
        <v>56</v>
      </c>
      <c r="C113" s="5">
        <v>94</v>
      </c>
      <c r="D113" s="5">
        <v>133</v>
      </c>
      <c r="E113" s="6">
        <f t="shared" ref="E113:E114" si="9">IF(C113&gt;0,(D113-C113)/C113,"-")</f>
        <v>0.41489361702127658</v>
      </c>
    </row>
    <row r="114" spans="2:14" ht="15" thickBot="1" x14ac:dyDescent="0.25">
      <c r="B114" s="4" t="s">
        <v>57</v>
      </c>
      <c r="C114" s="5">
        <v>112</v>
      </c>
      <c r="D114" s="5">
        <v>111</v>
      </c>
      <c r="E114" s="6">
        <f t="shared" si="9"/>
        <v>-8.9285714285714281E-3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3</v>
      </c>
      <c r="D128" s="10">
        <v>2</v>
      </c>
      <c r="E128" s="10">
        <v>0</v>
      </c>
      <c r="F128" s="10">
        <v>5</v>
      </c>
      <c r="G128" s="10">
        <v>1</v>
      </c>
      <c r="H128" s="10">
        <v>1</v>
      </c>
      <c r="I128" s="10">
        <v>2</v>
      </c>
      <c r="J128" s="10">
        <v>4</v>
      </c>
      <c r="K128" s="6">
        <f>IF(C128=0,"-",(G128-C128)/C128)</f>
        <v>-0.66666666666666663</v>
      </c>
      <c r="L128" s="6">
        <f t="shared" ref="L128:N133" si="10">IF(D128=0,"-",(H128-D128)/D128)</f>
        <v>-0.5</v>
      </c>
      <c r="M128" s="6" t="str">
        <f t="shared" si="10"/>
        <v>-</v>
      </c>
      <c r="N128" s="6">
        <f t="shared" si="10"/>
        <v>-0.2</v>
      </c>
    </row>
    <row r="129" spans="2:14" ht="15" thickBot="1" x14ac:dyDescent="0.25">
      <c r="B129" s="4" t="s">
        <v>64</v>
      </c>
      <c r="C129" s="10">
        <v>1</v>
      </c>
      <c r="D129" s="10">
        <v>0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>
        <f t="shared" ref="K129:K133" si="11">IF(C129=0,"-",(G129-C129)/C129)</f>
        <v>-1</v>
      </c>
      <c r="L129" s="6" t="str">
        <f t="shared" si="10"/>
        <v>-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1</v>
      </c>
      <c r="H130" s="10">
        <v>0</v>
      </c>
      <c r="I130" s="10">
        <v>0</v>
      </c>
      <c r="J130" s="10">
        <v>1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1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4</v>
      </c>
      <c r="D133" s="10">
        <v>2</v>
      </c>
      <c r="E133" s="10">
        <v>0</v>
      </c>
      <c r="F133" s="10">
        <v>6</v>
      </c>
      <c r="G133" s="10">
        <v>2</v>
      </c>
      <c r="H133" s="10">
        <v>1</v>
      </c>
      <c r="I133" s="10">
        <v>3</v>
      </c>
      <c r="J133" s="10">
        <v>6</v>
      </c>
      <c r="K133" s="6">
        <f t="shared" si="11"/>
        <v>-0.5</v>
      </c>
      <c r="L133" s="6">
        <f t="shared" si="10"/>
        <v>-0.5</v>
      </c>
      <c r="M133" s="6" t="str">
        <f t="shared" si="10"/>
        <v>-</v>
      </c>
      <c r="N133" s="6">
        <f t="shared" si="10"/>
        <v>0</v>
      </c>
    </row>
    <row r="134" spans="2:14" ht="15" thickBot="1" x14ac:dyDescent="0.25">
      <c r="B134" s="4" t="s">
        <v>36</v>
      </c>
      <c r="C134" s="6">
        <f>IF(C128=0,"-",C128/(C128+C129))</f>
        <v>0.75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0.83333333333333337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0.33333333333333331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0.19999999999999996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6</v>
      </c>
      <c r="D143" s="10">
        <v>0</v>
      </c>
      <c r="E143" s="10">
        <v>2</v>
      </c>
      <c r="F143" s="10">
        <v>8</v>
      </c>
      <c r="G143" s="10">
        <v>53</v>
      </c>
      <c r="H143" s="10">
        <v>0</v>
      </c>
      <c r="I143" s="10">
        <v>0</v>
      </c>
      <c r="J143" s="10">
        <v>53</v>
      </c>
      <c r="K143" s="6">
        <f>IF(C143=0,"-",(G143-C143)/C143)</f>
        <v>7.833333333333333</v>
      </c>
      <c r="L143" s="6" t="str">
        <f t="shared" ref="L143:N147" si="15">IF(D143=0,"-",(H143-D143)/D143)</f>
        <v>-</v>
      </c>
      <c r="M143" s="6">
        <f t="shared" si="15"/>
        <v>-1</v>
      </c>
      <c r="N143" s="6">
        <f t="shared" si="15"/>
        <v>5.625</v>
      </c>
    </row>
    <row r="144" spans="2:14" ht="15" thickBot="1" x14ac:dyDescent="0.25">
      <c r="B144" s="4" t="s">
        <v>72</v>
      </c>
      <c r="C144" s="10">
        <v>0</v>
      </c>
      <c r="D144" s="10">
        <v>0</v>
      </c>
      <c r="E144" s="10">
        <v>1</v>
      </c>
      <c r="F144" s="10">
        <v>1</v>
      </c>
      <c r="G144" s="10">
        <v>1</v>
      </c>
      <c r="H144" s="10">
        <v>0</v>
      </c>
      <c r="I144" s="10">
        <v>0</v>
      </c>
      <c r="J144" s="10">
        <v>1</v>
      </c>
      <c r="K144" s="6" t="str">
        <f t="shared" ref="K144:K147" si="16">IF(C144=0,"-",(G144-C144)/C144)</f>
        <v>-</v>
      </c>
      <c r="L144" s="6" t="str">
        <f t="shared" si="15"/>
        <v>-</v>
      </c>
      <c r="M144" s="6">
        <f t="shared" si="15"/>
        <v>-1</v>
      </c>
      <c r="N144" s="6">
        <f t="shared" si="15"/>
        <v>0</v>
      </c>
    </row>
    <row r="145" spans="2:14" ht="15" thickBot="1" x14ac:dyDescent="0.25">
      <c r="B145" s="4" t="s">
        <v>73</v>
      </c>
      <c r="C145" s="10">
        <v>47</v>
      </c>
      <c r="D145" s="10">
        <v>0</v>
      </c>
      <c r="E145" s="10">
        <v>13</v>
      </c>
      <c r="F145" s="10">
        <v>60</v>
      </c>
      <c r="G145" s="10">
        <v>23</v>
      </c>
      <c r="H145" s="10">
        <v>0</v>
      </c>
      <c r="I145" s="10">
        <v>5</v>
      </c>
      <c r="J145" s="10">
        <v>28</v>
      </c>
      <c r="K145" s="6">
        <f t="shared" si="16"/>
        <v>-0.51063829787234039</v>
      </c>
      <c r="L145" s="6" t="str">
        <f t="shared" si="15"/>
        <v>-</v>
      </c>
      <c r="M145" s="6">
        <f t="shared" si="15"/>
        <v>-0.61538461538461542</v>
      </c>
      <c r="N145" s="6">
        <f t="shared" si="15"/>
        <v>-0.53333333333333333</v>
      </c>
    </row>
    <row r="146" spans="2:14" ht="15" thickBot="1" x14ac:dyDescent="0.25">
      <c r="B146" s="4" t="s">
        <v>74</v>
      </c>
      <c r="C146" s="10">
        <v>7</v>
      </c>
      <c r="D146" s="10">
        <v>0</v>
      </c>
      <c r="E146" s="10">
        <v>7</v>
      </c>
      <c r="F146" s="10">
        <v>14</v>
      </c>
      <c r="G146" s="10">
        <v>6</v>
      </c>
      <c r="H146" s="10">
        <v>0</v>
      </c>
      <c r="I146" s="10">
        <v>1</v>
      </c>
      <c r="J146" s="10">
        <v>7</v>
      </c>
      <c r="K146" s="6">
        <f t="shared" si="16"/>
        <v>-0.14285714285714285</v>
      </c>
      <c r="L146" s="6" t="str">
        <f t="shared" si="15"/>
        <v>-</v>
      </c>
      <c r="M146" s="6">
        <f t="shared" si="15"/>
        <v>-0.8571428571428571</v>
      </c>
      <c r="N146" s="6">
        <f t="shared" si="15"/>
        <v>-0.5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60</v>
      </c>
      <c r="D148" s="10">
        <v>0</v>
      </c>
      <c r="E148" s="10">
        <v>23</v>
      </c>
      <c r="F148" s="10">
        <v>83</v>
      </c>
      <c r="G148" s="10">
        <v>83</v>
      </c>
      <c r="H148" s="10">
        <v>0</v>
      </c>
      <c r="I148" s="10">
        <v>6</v>
      </c>
      <c r="J148" s="10">
        <v>89</v>
      </c>
      <c r="K148" s="6"/>
      <c r="L148" s="6"/>
      <c r="M148" s="6"/>
      <c r="N148" s="6"/>
    </row>
    <row r="149" spans="2:14" ht="29.25" thickBot="1" x14ac:dyDescent="0.25">
      <c r="B149" s="7" t="s">
        <v>76</v>
      </c>
      <c r="C149" s="6">
        <f t="shared" ref="C149:J150" si="17">IF(C143=0,"-",(C143/(C143+C145)))</f>
        <v>0.11320754716981132</v>
      </c>
      <c r="D149" s="6" t="str">
        <f t="shared" si="17"/>
        <v>-</v>
      </c>
      <c r="E149" s="6">
        <f t="shared" si="17"/>
        <v>0.13333333333333333</v>
      </c>
      <c r="F149" s="6">
        <f t="shared" si="17"/>
        <v>0.11764705882352941</v>
      </c>
      <c r="G149" s="6">
        <f t="shared" si="17"/>
        <v>0.69736842105263153</v>
      </c>
      <c r="H149" s="6" t="str">
        <f t="shared" si="17"/>
        <v>-</v>
      </c>
      <c r="I149" s="6" t="str">
        <f t="shared" si="17"/>
        <v>-</v>
      </c>
      <c r="J149" s="6">
        <f t="shared" si="17"/>
        <v>0.65432098765432101</v>
      </c>
      <c r="K149" s="6">
        <f>IF(OR(C149="-",G149="-"),"-",(G149-C149)/C149)</f>
        <v>5.1600877192982448</v>
      </c>
      <c r="L149" s="6" t="str">
        <f t="shared" ref="L149:N150" si="18">IF(OR(D149="-",H149="-"),"-",(H149-D149)/D149)</f>
        <v>-</v>
      </c>
      <c r="M149" s="6" t="str">
        <f t="shared" si="18"/>
        <v>-</v>
      </c>
      <c r="N149" s="6">
        <f t="shared" si="18"/>
        <v>4.5617283950617287</v>
      </c>
    </row>
    <row r="150" spans="2:14" ht="29.25" thickBot="1" x14ac:dyDescent="0.25">
      <c r="B150" s="7" t="s">
        <v>77</v>
      </c>
      <c r="C150" s="6" t="str">
        <f t="shared" si="17"/>
        <v>-</v>
      </c>
      <c r="D150" s="6" t="str">
        <f t="shared" si="17"/>
        <v>-</v>
      </c>
      <c r="E150" s="6">
        <f t="shared" si="17"/>
        <v>0.125</v>
      </c>
      <c r="F150" s="6">
        <f t="shared" si="17"/>
        <v>6.6666666666666666E-2</v>
      </c>
      <c r="G150" s="6">
        <f t="shared" si="17"/>
        <v>0.14285714285714285</v>
      </c>
      <c r="H150" s="6" t="str">
        <f t="shared" si="17"/>
        <v>-</v>
      </c>
      <c r="I150" s="6" t="str">
        <f t="shared" si="17"/>
        <v>-</v>
      </c>
      <c r="J150" s="6">
        <f t="shared" si="17"/>
        <v>0.125</v>
      </c>
      <c r="K150" s="6" t="str">
        <f>IF(OR(C150="-",G150="-"),"-",(G150-C150)/C150)</f>
        <v>-</v>
      </c>
      <c r="L150" s="6" t="str">
        <f t="shared" si="18"/>
        <v>-</v>
      </c>
      <c r="M150" s="6" t="str">
        <f t="shared" si="18"/>
        <v>-</v>
      </c>
      <c r="N150" s="6">
        <f t="shared" si="18"/>
        <v>0.875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54</v>
      </c>
      <c r="D157" s="19">
        <v>75</v>
      </c>
      <c r="E157" s="18">
        <f>IF(C157=0,"-",(D157-C157)/C157)</f>
        <v>0.3888888888888889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6</v>
      </c>
      <c r="D158" s="19">
        <v>8</v>
      </c>
      <c r="E158" s="18">
        <f t="shared" ref="E158:E159" si="19">IF(C158=0,"-",(D158-C158)/C158)</f>
        <v>0.33333333333333331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19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0.9</v>
      </c>
      <c r="D160" s="18">
        <f>IF(D157=0,"-",D157/(D157+D158+D159))</f>
        <v>0.90361445783132532</v>
      </c>
      <c r="E160" s="18">
        <f>IF(OR(C160="-",D160="-"),"-",(D160-C160)/C160)</f>
        <v>4.0160642570281129E-3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6</v>
      </c>
      <c r="D166" s="5">
        <v>4</v>
      </c>
      <c r="E166" s="6">
        <f>IF(C166=0,"-",(D166-C166)/C166)</f>
        <v>-0.33333333333333331</v>
      </c>
    </row>
    <row r="167" spans="2:14" ht="20.100000000000001" customHeight="1" thickBot="1" x14ac:dyDescent="0.25">
      <c r="B167" s="4" t="s">
        <v>41</v>
      </c>
      <c r="C167" s="5">
        <v>4</v>
      </c>
      <c r="D167" s="5">
        <v>2</v>
      </c>
      <c r="E167" s="6">
        <f t="shared" ref="E167:E168" si="20">IF(C167=0,"-",(D167-C167)/C167)</f>
        <v>-0.5</v>
      </c>
    </row>
    <row r="168" spans="2:14" ht="20.100000000000001" customHeight="1" thickBot="1" x14ac:dyDescent="0.25">
      <c r="B168" s="4" t="s">
        <v>42</v>
      </c>
      <c r="C168" s="5">
        <v>1</v>
      </c>
      <c r="D168" s="5">
        <v>2</v>
      </c>
      <c r="E168" s="6">
        <f t="shared" si="20"/>
        <v>1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0.83333333333333337</v>
      </c>
      <c r="D169" s="6">
        <f>IF(D166=0,"-",(D167+D168)/D166)</f>
        <v>1</v>
      </c>
      <c r="E169" s="6">
        <f t="shared" ref="E169:E171" si="21">IF(OR(C169="-",D169="-"),"-",(D169-C169)/C169)</f>
        <v>0.19999999999999996</v>
      </c>
    </row>
    <row r="170" spans="2:14" ht="20.100000000000001" customHeight="1" thickBot="1" x14ac:dyDescent="0.25">
      <c r="B170" s="4" t="s">
        <v>39</v>
      </c>
      <c r="C170" s="6">
        <v>0.8</v>
      </c>
      <c r="D170" s="6">
        <v>1</v>
      </c>
      <c r="E170" s="6">
        <f t="shared" si="21"/>
        <v>0.24999999999999994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1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5</v>
      </c>
      <c r="D178" s="5">
        <v>9</v>
      </c>
      <c r="E178" s="6">
        <f>IF(C178=0,"-",(D178-C178)/C178)</f>
        <v>0.8</v>
      </c>
      <c r="H178" s="13"/>
    </row>
    <row r="179" spans="2:8" ht="15" thickBot="1" x14ac:dyDescent="0.25">
      <c r="B179" s="4" t="s">
        <v>43</v>
      </c>
      <c r="C179" s="5">
        <v>2</v>
      </c>
      <c r="D179" s="5">
        <v>8</v>
      </c>
      <c r="E179" s="6">
        <f t="shared" ref="E179:E185" si="22">IF(C179=0,"-",(D179-C179)/C179)</f>
        <v>3</v>
      </c>
      <c r="H179" s="13"/>
    </row>
    <row r="180" spans="2:8" ht="15" thickBot="1" x14ac:dyDescent="0.25">
      <c r="B180" s="4" t="s">
        <v>47</v>
      </c>
      <c r="C180" s="5">
        <v>2</v>
      </c>
      <c r="D180" s="5">
        <v>1</v>
      </c>
      <c r="E180" s="6">
        <f t="shared" si="22"/>
        <v>-0.5</v>
      </c>
      <c r="H180" s="13"/>
    </row>
    <row r="181" spans="2:8" ht="15" thickBot="1" x14ac:dyDescent="0.25">
      <c r="B181" s="4" t="s">
        <v>78</v>
      </c>
      <c r="C181" s="5">
        <v>1</v>
      </c>
      <c r="D181" s="5">
        <v>0</v>
      </c>
      <c r="E181" s="6">
        <f t="shared" si="22"/>
        <v>-1</v>
      </c>
      <c r="H181" s="13"/>
    </row>
    <row r="182" spans="2:8" ht="15" thickBot="1" x14ac:dyDescent="0.25">
      <c r="B182" s="15" t="s">
        <v>79</v>
      </c>
      <c r="C182" s="5">
        <v>100</v>
      </c>
      <c r="D182" s="5">
        <v>79</v>
      </c>
      <c r="E182" s="6">
        <f t="shared" si="22"/>
        <v>-0.21</v>
      </c>
      <c r="H182" s="13"/>
    </row>
    <row r="183" spans="2:8" ht="15" thickBot="1" x14ac:dyDescent="0.25">
      <c r="B183" s="4" t="s">
        <v>47</v>
      </c>
      <c r="C183" s="5">
        <v>70</v>
      </c>
      <c r="D183" s="5">
        <v>75</v>
      </c>
      <c r="E183" s="6">
        <f t="shared" si="22"/>
        <v>7.1428571428571425E-2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2"/>
        <v>-</v>
      </c>
      <c r="H184" s="13"/>
    </row>
    <row r="185" spans="2:8" ht="15" thickBot="1" x14ac:dyDescent="0.25">
      <c r="B185" s="4" t="s">
        <v>80</v>
      </c>
      <c r="C185" s="5">
        <v>30</v>
      </c>
      <c r="D185" s="5">
        <v>4</v>
      </c>
      <c r="E185" s="6">
        <f t="shared" si="22"/>
        <v>-0.8666666666666667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2</v>
      </c>
      <c r="D197" s="5">
        <v>1</v>
      </c>
      <c r="E197" s="6">
        <f t="shared" ref="E197:E200" si="23">IF(C197=0,"-",(D197-C197)/C197)</f>
        <v>-0.5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3"/>
        <v>-</v>
      </c>
    </row>
    <row r="199" spans="2:5" ht="15" thickBot="1" x14ac:dyDescent="0.25">
      <c r="B199" s="4" t="s">
        <v>84</v>
      </c>
      <c r="C199" s="5">
        <v>2</v>
      </c>
      <c r="D199" s="5">
        <v>1</v>
      </c>
      <c r="E199" s="6">
        <f t="shared" si="23"/>
        <v>-0.5</v>
      </c>
    </row>
    <row r="200" spans="2:5" ht="15" thickBot="1" x14ac:dyDescent="0.25">
      <c r="B200" s="4" t="s">
        <v>85</v>
      </c>
      <c r="C200" s="5">
        <v>2</v>
      </c>
      <c r="D200" s="5">
        <v>0</v>
      </c>
      <c r="E200" s="6">
        <f t="shared" si="23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4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2</v>
      </c>
      <c r="D208" s="5">
        <v>1</v>
      </c>
      <c r="E208" s="6">
        <f t="shared" si="24"/>
        <v>-0.5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1</v>
      </c>
      <c r="E209" s="6">
        <f t="shared" si="24"/>
        <v>-0.5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4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5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5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8</v>
      </c>
      <c r="D221" s="5">
        <v>10</v>
      </c>
      <c r="E221" s="6">
        <f t="shared" ref="E221:E223" si="26">IF(C221=0,"-",(D221-C221)/C221)</f>
        <v>0.25</v>
      </c>
    </row>
    <row r="222" spans="2:5" ht="15" thickBot="1" x14ac:dyDescent="0.25">
      <c r="B222" s="16" t="s">
        <v>92</v>
      </c>
      <c r="C222" s="5">
        <v>4</v>
      </c>
      <c r="D222" s="5">
        <v>2</v>
      </c>
      <c r="E222" s="6">
        <f t="shared" si="26"/>
        <v>-0.5</v>
      </c>
    </row>
    <row r="223" spans="2:5" ht="15" thickBot="1" x14ac:dyDescent="0.25">
      <c r="B223" s="16" t="s">
        <v>93</v>
      </c>
      <c r="C223" s="5">
        <v>8</v>
      </c>
      <c r="D223" s="5">
        <v>17</v>
      </c>
      <c r="E223" s="6">
        <f t="shared" si="26"/>
        <v>1.125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536</v>
      </c>
      <c r="D14" s="5">
        <v>579</v>
      </c>
      <c r="E14" s="6">
        <f>IF(C14&gt;0,(D14-C14)/C14)</f>
        <v>8.0223880597014921E-2</v>
      </c>
    </row>
    <row r="15" spans="1:5" ht="20.100000000000001" customHeight="1" thickBot="1" x14ac:dyDescent="0.25">
      <c r="B15" s="4" t="s">
        <v>17</v>
      </c>
      <c r="C15" s="5">
        <v>457</v>
      </c>
      <c r="D15" s="5">
        <v>554</v>
      </c>
      <c r="E15" s="6">
        <f t="shared" ref="E15:E25" si="0">IF(C15&gt;0,(D15-C15)/C15)</f>
        <v>0.21225382932166301</v>
      </c>
    </row>
    <row r="16" spans="1:5" ht="20.100000000000001" customHeight="1" thickBot="1" x14ac:dyDescent="0.25">
      <c r="B16" s="4" t="s">
        <v>18</v>
      </c>
      <c r="C16" s="5">
        <v>360</v>
      </c>
      <c r="D16" s="5">
        <v>438</v>
      </c>
      <c r="E16" s="6">
        <f t="shared" si="0"/>
        <v>0.21666666666666667</v>
      </c>
    </row>
    <row r="17" spans="2:5" ht="20.100000000000001" customHeight="1" thickBot="1" x14ac:dyDescent="0.25">
      <c r="B17" s="4" t="s">
        <v>19</v>
      </c>
      <c r="C17" s="5">
        <v>97</v>
      </c>
      <c r="D17" s="5">
        <v>116</v>
      </c>
      <c r="E17" s="6">
        <f t="shared" si="0"/>
        <v>0.19587628865979381</v>
      </c>
    </row>
    <row r="18" spans="2:5" ht="20.100000000000001" customHeight="1" thickBot="1" x14ac:dyDescent="0.25">
      <c r="B18" s="4" t="s">
        <v>100</v>
      </c>
      <c r="C18" s="5">
        <v>3</v>
      </c>
      <c r="D18" s="5">
        <v>1</v>
      </c>
      <c r="E18" s="6">
        <f>IF(C18=0,"-",(D18-C18)/C18)</f>
        <v>-0.66666666666666663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0.21225382932166301</v>
      </c>
      <c r="D20" s="6">
        <f>D17/D15</f>
        <v>0.20938628158844766</v>
      </c>
      <c r="E20" s="6">
        <f t="shared" si="0"/>
        <v>-1.3509992928653751E-2</v>
      </c>
    </row>
    <row r="21" spans="2:5" ht="30" customHeight="1" thickBot="1" x14ac:dyDescent="0.25">
      <c r="B21" s="4" t="s">
        <v>23</v>
      </c>
      <c r="C21" s="5">
        <v>54</v>
      </c>
      <c r="D21" s="5">
        <v>75</v>
      </c>
      <c r="E21" s="6">
        <f t="shared" si="0"/>
        <v>0.3888888888888889</v>
      </c>
    </row>
    <row r="22" spans="2:5" ht="20.100000000000001" customHeight="1" thickBot="1" x14ac:dyDescent="0.25">
      <c r="B22" s="4" t="s">
        <v>24</v>
      </c>
      <c r="C22" s="5">
        <v>42</v>
      </c>
      <c r="D22" s="5">
        <v>56</v>
      </c>
      <c r="E22" s="6">
        <f t="shared" si="0"/>
        <v>0.33333333333333331</v>
      </c>
    </row>
    <row r="23" spans="2:5" ht="20.100000000000001" customHeight="1" thickBot="1" x14ac:dyDescent="0.25">
      <c r="B23" s="4" t="s">
        <v>25</v>
      </c>
      <c r="C23" s="5">
        <v>12</v>
      </c>
      <c r="D23" s="5">
        <v>19</v>
      </c>
      <c r="E23" s="6">
        <f t="shared" si="0"/>
        <v>0.58333333333333337</v>
      </c>
    </row>
    <row r="24" spans="2:5" ht="20.100000000000001" customHeight="1" thickBot="1" x14ac:dyDescent="0.25">
      <c r="B24" s="4" t="s">
        <v>21</v>
      </c>
      <c r="C24" s="6">
        <f>C23/C21</f>
        <v>0.22222222222222221</v>
      </c>
      <c r="D24" s="6">
        <f t="shared" ref="D24" si="1">D23/D21</f>
        <v>0.25333333333333335</v>
      </c>
      <c r="E24" s="6">
        <f t="shared" si="0"/>
        <v>0.14000000000000015</v>
      </c>
    </row>
    <row r="25" spans="2:5" ht="20.100000000000001" customHeight="1" thickBot="1" x14ac:dyDescent="0.25">
      <c r="B25" s="7" t="s">
        <v>26</v>
      </c>
      <c r="C25" s="6">
        <v>0.15148300871110168</v>
      </c>
      <c r="D25" s="6">
        <v>0.18369613873369034</v>
      </c>
      <c r="E25" s="6">
        <f t="shared" si="0"/>
        <v>0.2126517706287667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116</v>
      </c>
      <c r="D34" s="5">
        <v>93</v>
      </c>
      <c r="E34" s="6">
        <f>IF(C34&gt;0,(D34-C34)/C34,"-")</f>
        <v>-0.19827586206896552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82</v>
      </c>
      <c r="D36" s="5">
        <v>48</v>
      </c>
      <c r="E36" s="6">
        <f t="shared" si="2"/>
        <v>-0.41463414634146339</v>
      </c>
    </row>
    <row r="37" spans="2:5" ht="20.100000000000001" customHeight="1" thickBot="1" x14ac:dyDescent="0.25">
      <c r="B37" s="4" t="s">
        <v>30</v>
      </c>
      <c r="C37" s="5">
        <v>34</v>
      </c>
      <c r="D37" s="5">
        <v>45</v>
      </c>
      <c r="E37" s="6">
        <f t="shared" si="2"/>
        <v>0.3235294117647059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75</v>
      </c>
      <c r="D44" s="5">
        <v>63</v>
      </c>
      <c r="E44" s="6">
        <f>IF(C44&gt;0,(D44-C44)/C44,"-")</f>
        <v>-0.16</v>
      </c>
    </row>
    <row r="45" spans="2:5" ht="20.100000000000001" customHeight="1" thickBot="1" x14ac:dyDescent="0.25">
      <c r="B45" s="4" t="s">
        <v>34</v>
      </c>
      <c r="C45" s="5">
        <v>8</v>
      </c>
      <c r="D45" s="5">
        <v>4</v>
      </c>
      <c r="E45" s="6">
        <f t="shared" ref="E45:E51" si="3">IF(C45&gt;0,(D45-C45)/C45,"-")</f>
        <v>-0.5</v>
      </c>
    </row>
    <row r="46" spans="2:5" ht="20.100000000000001" customHeight="1" thickBot="1" x14ac:dyDescent="0.25">
      <c r="B46" s="4" t="s">
        <v>31</v>
      </c>
      <c r="C46" s="5">
        <v>25</v>
      </c>
      <c r="D46" s="5">
        <v>27</v>
      </c>
      <c r="E46" s="6">
        <f t="shared" si="3"/>
        <v>0.08</v>
      </c>
    </row>
    <row r="47" spans="2:5" ht="20.100000000000001" customHeight="1" thickBot="1" x14ac:dyDescent="0.25">
      <c r="B47" s="4" t="s">
        <v>32</v>
      </c>
      <c r="C47" s="5">
        <v>219</v>
      </c>
      <c r="D47" s="5">
        <v>206</v>
      </c>
      <c r="E47" s="6">
        <f t="shared" si="3"/>
        <v>-5.9360730593607303E-2</v>
      </c>
    </row>
    <row r="48" spans="2:5" ht="20.100000000000001" customHeight="1" thickBot="1" x14ac:dyDescent="0.25">
      <c r="B48" s="4" t="s">
        <v>35</v>
      </c>
      <c r="C48" s="5">
        <v>73</v>
      </c>
      <c r="D48" s="5">
        <v>72</v>
      </c>
      <c r="E48" s="6">
        <f t="shared" si="3"/>
        <v>-1.3698630136986301E-2</v>
      </c>
    </row>
    <row r="49" spans="2:5" ht="20.100000000000001" customHeight="1" thickBot="1" x14ac:dyDescent="0.25">
      <c r="B49" s="4" t="s">
        <v>67</v>
      </c>
      <c r="C49" s="5">
        <v>60</v>
      </c>
      <c r="D49" s="5">
        <v>51</v>
      </c>
      <c r="E49" s="6">
        <f t="shared" si="3"/>
        <v>-0.15</v>
      </c>
    </row>
    <row r="50" spans="2:5" ht="20.100000000000001" customHeight="1" collapsed="1" thickBot="1" x14ac:dyDescent="0.25">
      <c r="B50" s="4" t="s">
        <v>36</v>
      </c>
      <c r="C50" s="6">
        <f>C44/(C44+C45)</f>
        <v>0.90361445783132532</v>
      </c>
      <c r="D50" s="6">
        <f>D44/(D44+D45)</f>
        <v>0.94029850746268662</v>
      </c>
      <c r="E50" s="6">
        <f t="shared" si="3"/>
        <v>4.0597014925373161E-2</v>
      </c>
    </row>
    <row r="51" spans="2:5" ht="20.100000000000001" customHeight="1" thickBot="1" x14ac:dyDescent="0.25">
      <c r="B51" s="4" t="s">
        <v>37</v>
      </c>
      <c r="C51" s="6">
        <f>C47/(C46+C47)</f>
        <v>0.89754098360655743</v>
      </c>
      <c r="D51" s="6">
        <f t="shared" ref="D51" si="4">D47/(D46+D47)</f>
        <v>0.88412017167381973</v>
      </c>
      <c r="E51" s="6">
        <f t="shared" si="3"/>
        <v>-1.4952868089442913E-2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83</v>
      </c>
      <c r="D58" s="5">
        <v>67</v>
      </c>
      <c r="E58" s="6">
        <f>IF(C58&gt;0,(D58-C58)/C58,"-")</f>
        <v>-0.19277108433734941</v>
      </c>
    </row>
    <row r="59" spans="2:5" ht="20.100000000000001" customHeight="1" thickBot="1" x14ac:dyDescent="0.25">
      <c r="B59" s="4" t="s">
        <v>41</v>
      </c>
      <c r="C59" s="5">
        <v>60</v>
      </c>
      <c r="D59" s="5">
        <v>49</v>
      </c>
      <c r="E59" s="6">
        <f t="shared" ref="E59:E63" si="5">IF(C59&gt;0,(D59-C59)/C59,"-")</f>
        <v>-0.18333333333333332</v>
      </c>
    </row>
    <row r="60" spans="2:5" ht="20.100000000000001" customHeight="1" thickBot="1" x14ac:dyDescent="0.25">
      <c r="B60" s="4" t="s">
        <v>42</v>
      </c>
      <c r="C60" s="5">
        <v>15</v>
      </c>
      <c r="D60" s="5">
        <v>14</v>
      </c>
      <c r="E60" s="6">
        <f t="shared" si="5"/>
        <v>-6.6666666666666666E-2</v>
      </c>
    </row>
    <row r="61" spans="2:5" ht="20.100000000000001" customHeight="1" collapsed="1" thickBot="1" x14ac:dyDescent="0.25">
      <c r="B61" s="4" t="s">
        <v>98</v>
      </c>
      <c r="C61" s="6">
        <f>(C59+C60)/C58</f>
        <v>0.90361445783132532</v>
      </c>
      <c r="D61" s="6">
        <f>(D59+D60)/D58</f>
        <v>0.94029850746268662</v>
      </c>
      <c r="E61" s="6">
        <f t="shared" si="5"/>
        <v>4.0597014925373161E-2</v>
      </c>
    </row>
    <row r="62" spans="2:5" ht="20.100000000000001" customHeight="1" thickBot="1" x14ac:dyDescent="0.25">
      <c r="B62" s="4" t="s">
        <v>39</v>
      </c>
      <c r="C62" s="6">
        <v>0.88235294117647056</v>
      </c>
      <c r="D62" s="6">
        <v>0.92452830188679247</v>
      </c>
      <c r="E62" s="6">
        <f t="shared" si="5"/>
        <v>4.7798742138364832E-2</v>
      </c>
    </row>
    <row r="63" spans="2:5" ht="20.100000000000001" customHeight="1" thickBot="1" x14ac:dyDescent="0.25">
      <c r="B63" s="4" t="s">
        <v>40</v>
      </c>
      <c r="C63" s="6">
        <v>1</v>
      </c>
      <c r="D63" s="6">
        <v>1</v>
      </c>
      <c r="E63" s="6">
        <f t="shared" si="5"/>
        <v>0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578</v>
      </c>
      <c r="D70" s="5">
        <v>619</v>
      </c>
      <c r="E70" s="6">
        <f>IF(C70&gt;0,(D70-C70)/C70,"-")</f>
        <v>7.0934256055363326E-2</v>
      </c>
    </row>
    <row r="71" spans="2:5" ht="20.100000000000001" customHeight="1" thickBot="1" x14ac:dyDescent="0.25">
      <c r="B71" s="4" t="s">
        <v>45</v>
      </c>
      <c r="C71" s="5">
        <v>175</v>
      </c>
      <c r="D71" s="5">
        <v>183</v>
      </c>
      <c r="E71" s="6">
        <f t="shared" ref="E71:E77" si="6">IF(C71&gt;0,(D71-C71)/C71,"-")</f>
        <v>4.5714285714285714E-2</v>
      </c>
    </row>
    <row r="72" spans="2:5" ht="20.100000000000001" customHeight="1" thickBot="1" x14ac:dyDescent="0.25">
      <c r="B72" s="4" t="s">
        <v>43</v>
      </c>
      <c r="C72" s="5">
        <v>1</v>
      </c>
      <c r="D72" s="5">
        <v>0</v>
      </c>
      <c r="E72" s="6">
        <f t="shared" si="6"/>
        <v>-1</v>
      </c>
    </row>
    <row r="73" spans="2:5" ht="20.100000000000001" customHeight="1" thickBot="1" x14ac:dyDescent="0.25">
      <c r="B73" s="4" t="s">
        <v>46</v>
      </c>
      <c r="C73" s="5">
        <v>290</v>
      </c>
      <c r="D73" s="5">
        <v>335</v>
      </c>
      <c r="E73" s="6">
        <f t="shared" si="6"/>
        <v>0.15517241379310345</v>
      </c>
    </row>
    <row r="74" spans="2:5" ht="20.100000000000001" customHeight="1" thickBot="1" x14ac:dyDescent="0.25">
      <c r="B74" s="4" t="s">
        <v>47</v>
      </c>
      <c r="C74" s="5">
        <v>94</v>
      </c>
      <c r="D74" s="5">
        <v>77</v>
      </c>
      <c r="E74" s="6">
        <f t="shared" si="6"/>
        <v>-0.18085106382978725</v>
      </c>
    </row>
    <row r="75" spans="2:5" ht="20.100000000000001" customHeight="1" thickBot="1" x14ac:dyDescent="0.25">
      <c r="B75" s="4" t="s">
        <v>48</v>
      </c>
      <c r="C75" s="5">
        <v>18</v>
      </c>
      <c r="D75" s="5">
        <v>24</v>
      </c>
      <c r="E75" s="6">
        <f t="shared" si="6"/>
        <v>0.33333333333333331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0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37</v>
      </c>
      <c r="D90" s="5">
        <v>28</v>
      </c>
      <c r="E90" s="6">
        <f>IF(C90&gt;0,(D90-C90)/C90,"-")</f>
        <v>-0.24324324324324326</v>
      </c>
    </row>
    <row r="91" spans="2:5" ht="29.25" thickBot="1" x14ac:dyDescent="0.25">
      <c r="B91" s="4" t="s">
        <v>52</v>
      </c>
      <c r="C91" s="5">
        <v>31</v>
      </c>
      <c r="D91" s="5">
        <v>30</v>
      </c>
      <c r="E91" s="6">
        <f t="shared" ref="E91:E93" si="7">IF(C91&gt;0,(D91-C91)/C91,"-")</f>
        <v>-3.2258064516129031E-2</v>
      </c>
    </row>
    <row r="92" spans="2:5" ht="29.25" customHeight="1" thickBot="1" x14ac:dyDescent="0.25">
      <c r="B92" s="4" t="s">
        <v>53</v>
      </c>
      <c r="C92" s="5">
        <v>55</v>
      </c>
      <c r="D92" s="5">
        <v>29</v>
      </c>
      <c r="E92" s="6">
        <f t="shared" si="7"/>
        <v>-0.47272727272727272</v>
      </c>
    </row>
    <row r="93" spans="2:5" ht="29.25" customHeight="1" thickBot="1" x14ac:dyDescent="0.25">
      <c r="B93" s="4" t="s">
        <v>54</v>
      </c>
      <c r="C93" s="6">
        <f>(C90+C91)/(C90+C91+C92)</f>
        <v>0.55284552845528456</v>
      </c>
      <c r="D93" s="6">
        <f>(D90+D91)/(D90+D91+D92)</f>
        <v>0.66666666666666663</v>
      </c>
      <c r="E93" s="6">
        <f t="shared" si="7"/>
        <v>0.20588235294117638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123</v>
      </c>
      <c r="D100" s="5">
        <v>87</v>
      </c>
      <c r="E100" s="6">
        <f>IF(C100&gt;0,(D100-C100)/C100,"-")</f>
        <v>-0.29268292682926828</v>
      </c>
    </row>
    <row r="101" spans="2:5" ht="20.100000000000001" customHeight="1" thickBot="1" x14ac:dyDescent="0.25">
      <c r="B101" s="4" t="s">
        <v>41</v>
      </c>
      <c r="C101" s="5">
        <v>49</v>
      </c>
      <c r="D101" s="5">
        <v>46</v>
      </c>
      <c r="E101" s="6">
        <f t="shared" ref="E101:E105" si="8">IF(C101&gt;0,(D101-C101)/C101,"-")</f>
        <v>-6.1224489795918366E-2</v>
      </c>
    </row>
    <row r="102" spans="2:5" ht="20.100000000000001" customHeight="1" thickBot="1" x14ac:dyDescent="0.25">
      <c r="B102" s="4" t="s">
        <v>42</v>
      </c>
      <c r="C102" s="5">
        <v>19</v>
      </c>
      <c r="D102" s="5">
        <v>12</v>
      </c>
      <c r="E102" s="6">
        <f t="shared" si="8"/>
        <v>-0.36842105263157893</v>
      </c>
    </row>
    <row r="103" spans="2:5" ht="20.100000000000001" customHeight="1" thickBot="1" x14ac:dyDescent="0.25">
      <c r="B103" s="4" t="s">
        <v>98</v>
      </c>
      <c r="C103" s="6">
        <f>(C101+C102)/C100</f>
        <v>0.55284552845528456</v>
      </c>
      <c r="D103" s="6">
        <f>(D101+D102)/D100</f>
        <v>0.66666666666666663</v>
      </c>
      <c r="E103" s="6">
        <f t="shared" si="8"/>
        <v>0.20588235294117638</v>
      </c>
    </row>
    <row r="104" spans="2:5" ht="20.100000000000001" customHeight="1" thickBot="1" x14ac:dyDescent="0.25">
      <c r="B104" s="4" t="s">
        <v>39</v>
      </c>
      <c r="C104" s="6">
        <v>0.56321839080459768</v>
      </c>
      <c r="D104" s="6">
        <v>0.68656716417910446</v>
      </c>
      <c r="E104" s="6">
        <f t="shared" si="8"/>
        <v>0.2190070057873896</v>
      </c>
    </row>
    <row r="105" spans="2:5" ht="20.100000000000001" customHeight="1" thickBot="1" x14ac:dyDescent="0.25">
      <c r="B105" s="4" t="s">
        <v>40</v>
      </c>
      <c r="C105" s="6">
        <v>0.52777777777777779</v>
      </c>
      <c r="D105" s="6">
        <v>0.6</v>
      </c>
      <c r="E105" s="6">
        <f t="shared" si="8"/>
        <v>0.13684210526315782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77</v>
      </c>
      <c r="D112" s="5">
        <v>86</v>
      </c>
      <c r="E112" s="6">
        <f>IF(C112&gt;0,(D112-C112)/C112,"-")</f>
        <v>0.11688311688311688</v>
      </c>
    </row>
    <row r="113" spans="2:14" ht="15" thickBot="1" x14ac:dyDescent="0.25">
      <c r="B113" s="4" t="s">
        <v>56</v>
      </c>
      <c r="C113" s="5">
        <v>21</v>
      </c>
      <c r="D113" s="5">
        <v>35</v>
      </c>
      <c r="E113" s="6">
        <f t="shared" ref="E113:E114" si="9">IF(C113&gt;0,(D113-C113)/C113,"-")</f>
        <v>0.66666666666666663</v>
      </c>
    </row>
    <row r="114" spans="2:14" ht="15" thickBot="1" x14ac:dyDescent="0.25">
      <c r="B114" s="4" t="s">
        <v>57</v>
      </c>
      <c r="C114" s="5">
        <v>56</v>
      </c>
      <c r="D114" s="5">
        <v>51</v>
      </c>
      <c r="E114" s="6">
        <f t="shared" si="9"/>
        <v>-8.9285714285714288E-2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1</v>
      </c>
      <c r="J128" s="10">
        <v>1</v>
      </c>
      <c r="K128" s="6" t="str">
        <f>IF(C128=0,"-",(G128-C128)/C128)</f>
        <v>-</v>
      </c>
      <c r="L128" s="6" t="str">
        <f t="shared" ref="L128:N133" si="10">IF(D128=0,"-",(H128-D128)/D128)</f>
        <v>-</v>
      </c>
      <c r="M128" s="6" t="str">
        <f t="shared" si="10"/>
        <v>-</v>
      </c>
      <c r="N128" s="6" t="str">
        <f t="shared" si="10"/>
        <v>-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1</v>
      </c>
      <c r="H132" s="10">
        <v>0</v>
      </c>
      <c r="I132" s="10">
        <v>0</v>
      </c>
      <c r="J132" s="10">
        <v>1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0</v>
      </c>
      <c r="D133" s="10">
        <v>0</v>
      </c>
      <c r="E133" s="10">
        <v>0</v>
      </c>
      <c r="F133" s="10">
        <v>0</v>
      </c>
      <c r="G133" s="10">
        <v>1</v>
      </c>
      <c r="H133" s="10">
        <v>0</v>
      </c>
      <c r="I133" s="10">
        <v>1</v>
      </c>
      <c r="J133" s="10">
        <v>2</v>
      </c>
      <c r="K133" s="6" t="str">
        <f t="shared" si="11"/>
        <v>-</v>
      </c>
      <c r="L133" s="6" t="str">
        <f t="shared" si="10"/>
        <v>-</v>
      </c>
      <c r="M133" s="6" t="str">
        <f t="shared" si="10"/>
        <v>-</v>
      </c>
      <c r="N133" s="6" t="str">
        <f t="shared" si="10"/>
        <v>-</v>
      </c>
    </row>
    <row r="134" spans="2:14" ht="15" thickBot="1" x14ac:dyDescent="0.25">
      <c r="B134" s="4" t="s">
        <v>36</v>
      </c>
      <c r="C134" s="6" t="str">
        <f>IF(C128=0,"-",C128/(C128+C129))</f>
        <v>-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 t="str">
        <f t="shared" si="12"/>
        <v>-</v>
      </c>
      <c r="G134" s="6" t="str">
        <f t="shared" si="12"/>
        <v>-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 t="str">
        <f>IF(OR(C134="-",G134="-"),"-",(G134-C134)/C134)</f>
        <v>-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 t="str">
        <f t="shared" si="13"/>
        <v>-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5</v>
      </c>
      <c r="D143" s="10">
        <v>0</v>
      </c>
      <c r="E143" s="10">
        <v>0</v>
      </c>
      <c r="F143" s="10">
        <v>5</v>
      </c>
      <c r="G143" s="10">
        <v>1</v>
      </c>
      <c r="H143" s="10">
        <v>0</v>
      </c>
      <c r="I143" s="10">
        <v>0</v>
      </c>
      <c r="J143" s="10">
        <v>1</v>
      </c>
      <c r="K143" s="6">
        <f>IF(C143=0,"-",(G143-C143)/C143)</f>
        <v>-0.8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-0.8</v>
      </c>
    </row>
    <row r="144" spans="2:14" ht="15" thickBot="1" x14ac:dyDescent="0.25">
      <c r="B144" s="4" t="s">
        <v>72</v>
      </c>
      <c r="C144" s="10">
        <v>3</v>
      </c>
      <c r="D144" s="10">
        <v>0</v>
      </c>
      <c r="E144" s="10">
        <v>0</v>
      </c>
      <c r="F144" s="10">
        <v>3</v>
      </c>
      <c r="G144" s="10">
        <v>0</v>
      </c>
      <c r="H144" s="10">
        <v>0</v>
      </c>
      <c r="I144" s="10">
        <v>0</v>
      </c>
      <c r="J144" s="10">
        <v>0</v>
      </c>
      <c r="K144" s="6">
        <f t="shared" ref="K144:K147" si="16">IF(C144=0,"-",(G144-C144)/C144)</f>
        <v>-1</v>
      </c>
      <c r="L144" s="6" t="str">
        <f t="shared" si="15"/>
        <v>-</v>
      </c>
      <c r="M144" s="6" t="str">
        <f t="shared" si="15"/>
        <v>-</v>
      </c>
      <c r="N144" s="6">
        <f t="shared" si="15"/>
        <v>-1</v>
      </c>
    </row>
    <row r="145" spans="2:14" ht="15" thickBot="1" x14ac:dyDescent="0.25">
      <c r="B145" s="4" t="s">
        <v>73</v>
      </c>
      <c r="C145" s="10">
        <v>10</v>
      </c>
      <c r="D145" s="10">
        <v>0</v>
      </c>
      <c r="E145" s="10">
        <v>0</v>
      </c>
      <c r="F145" s="10">
        <v>10</v>
      </c>
      <c r="G145" s="10">
        <v>29</v>
      </c>
      <c r="H145" s="10">
        <v>0</v>
      </c>
      <c r="I145" s="10">
        <v>0</v>
      </c>
      <c r="J145" s="10">
        <v>29</v>
      </c>
      <c r="K145" s="6">
        <f t="shared" si="16"/>
        <v>1.9</v>
      </c>
      <c r="L145" s="6" t="str">
        <f t="shared" si="15"/>
        <v>-</v>
      </c>
      <c r="M145" s="6" t="str">
        <f t="shared" si="15"/>
        <v>-</v>
      </c>
      <c r="N145" s="6">
        <f t="shared" si="15"/>
        <v>1.9</v>
      </c>
    </row>
    <row r="146" spans="2:14" ht="15" thickBot="1" x14ac:dyDescent="0.25">
      <c r="B146" s="4" t="s">
        <v>74</v>
      </c>
      <c r="C146" s="10">
        <v>3</v>
      </c>
      <c r="D146" s="10">
        <v>0</v>
      </c>
      <c r="E146" s="10">
        <v>0</v>
      </c>
      <c r="F146" s="10">
        <v>3</v>
      </c>
      <c r="G146" s="10">
        <v>0</v>
      </c>
      <c r="H146" s="10">
        <v>0</v>
      </c>
      <c r="I146" s="10">
        <v>0</v>
      </c>
      <c r="J146" s="10">
        <v>0</v>
      </c>
      <c r="K146" s="6">
        <f t="shared" si="16"/>
        <v>-1</v>
      </c>
      <c r="L146" s="6" t="str">
        <f t="shared" si="15"/>
        <v>-</v>
      </c>
      <c r="M146" s="6" t="str">
        <f t="shared" si="15"/>
        <v>-</v>
      </c>
      <c r="N146" s="6">
        <f t="shared" si="15"/>
        <v>-1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21</v>
      </c>
      <c r="D148" s="10">
        <v>0</v>
      </c>
      <c r="E148" s="10">
        <v>0</v>
      </c>
      <c r="F148" s="10">
        <v>21</v>
      </c>
      <c r="G148" s="10">
        <v>30</v>
      </c>
      <c r="H148" s="10">
        <v>0</v>
      </c>
      <c r="I148" s="10">
        <v>0</v>
      </c>
      <c r="J148" s="10">
        <v>30</v>
      </c>
      <c r="K148" s="6">
        <f t="shared" ref="K148" si="17">IF(C148=0,"-",(G148-C148)/C148)</f>
        <v>0.42857142857142855</v>
      </c>
      <c r="L148" s="6" t="str">
        <f t="shared" ref="L148" si="18">IF(D148=0,"-",(H148-D148)/D148)</f>
        <v>-</v>
      </c>
      <c r="M148" s="6" t="str">
        <f t="shared" ref="M148" si="19">IF(E148=0,"-",(I148-E148)/E148)</f>
        <v>-</v>
      </c>
      <c r="N148" s="6">
        <f t="shared" ref="N148" si="20">IF(F148=0,"-",(J148-F148)/F148)</f>
        <v>0.42857142857142855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0.33333333333333331</v>
      </c>
      <c r="D149" s="6" t="str">
        <f t="shared" si="21"/>
        <v>-</v>
      </c>
      <c r="E149" s="6" t="str">
        <f t="shared" si="21"/>
        <v>-</v>
      </c>
      <c r="F149" s="6">
        <f t="shared" si="21"/>
        <v>0.33333333333333331</v>
      </c>
      <c r="G149" s="6">
        <f t="shared" si="21"/>
        <v>3.3333333333333333E-2</v>
      </c>
      <c r="H149" s="6" t="str">
        <f t="shared" si="21"/>
        <v>-</v>
      </c>
      <c r="I149" s="6" t="str">
        <f t="shared" si="21"/>
        <v>-</v>
      </c>
      <c r="J149" s="6">
        <f t="shared" si="21"/>
        <v>3.3333333333333333E-2</v>
      </c>
      <c r="K149" s="6">
        <f>IF(OR(C149="-",G149="-"),"-",(G149-C149)/C149)</f>
        <v>-0.9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-0.9</v>
      </c>
    </row>
    <row r="150" spans="2:14" ht="29.25" thickBot="1" x14ac:dyDescent="0.25">
      <c r="B150" s="7" t="s">
        <v>77</v>
      </c>
      <c r="C150" s="6">
        <f t="shared" si="21"/>
        <v>0.5</v>
      </c>
      <c r="D150" s="6" t="str">
        <f t="shared" si="21"/>
        <v>-</v>
      </c>
      <c r="E150" s="6" t="str">
        <f t="shared" si="21"/>
        <v>-</v>
      </c>
      <c r="F150" s="6">
        <f t="shared" si="21"/>
        <v>0.5</v>
      </c>
      <c r="G150" s="6" t="str">
        <f t="shared" si="21"/>
        <v>-</v>
      </c>
      <c r="H150" s="6" t="str">
        <f t="shared" si="21"/>
        <v>-</v>
      </c>
      <c r="I150" s="6" t="str">
        <f t="shared" si="21"/>
        <v>-</v>
      </c>
      <c r="J150" s="6" t="str">
        <f t="shared" si="21"/>
        <v>-</v>
      </c>
      <c r="K150" s="6" t="str">
        <f>IF(OR(C150="-",G150="-"),"-",(G150-C150)/C150)</f>
        <v>-</v>
      </c>
      <c r="L150" s="6" t="str">
        <f t="shared" si="22"/>
        <v>-</v>
      </c>
      <c r="M150" s="6" t="str">
        <f t="shared" si="22"/>
        <v>-</v>
      </c>
      <c r="N150" s="6" t="str">
        <f t="shared" si="22"/>
        <v>-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13</v>
      </c>
      <c r="D157" s="19">
        <v>29</v>
      </c>
      <c r="E157" s="18">
        <f>IF(C157=0,"-",(D157-C157)/C157)</f>
        <v>1.2307692307692308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8</v>
      </c>
      <c r="D158" s="19">
        <v>1</v>
      </c>
      <c r="E158" s="18">
        <f t="shared" ref="E158:E159" si="23">IF(C158=0,"-",(D158-C158)/C158)</f>
        <v>-0.875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0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0.61904761904761907</v>
      </c>
      <c r="D160" s="18">
        <f>IF(D157=0,"-",D157/(D157+D158+D159))</f>
        <v>0.96666666666666667</v>
      </c>
      <c r="E160" s="18">
        <f>IF(OR(C160="-",D160="-"),"-",(D160-C160)/C160)</f>
        <v>0.56153846153846154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0</v>
      </c>
      <c r="D166" s="5">
        <v>1</v>
      </c>
      <c r="E166" s="6" t="str">
        <f>IF(C166=0,"-",(D166-C166)/C166)</f>
        <v>-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1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0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 t="str">
        <f>IF(C166=0,"-",(C167+C168)/C166)</f>
        <v>-</v>
      </c>
      <c r="D169" s="6">
        <f>IF(D166=0,"-",(D167+D168)/D166)</f>
        <v>1</v>
      </c>
      <c r="E169" s="6" t="str">
        <f t="shared" ref="E169:E171" si="25">IF(OR(C169="-",D169="-"),"-",(D169-C169)/C169)</f>
        <v>-</v>
      </c>
    </row>
    <row r="170" spans="2:14" ht="20.100000000000001" customHeight="1" thickBot="1" x14ac:dyDescent="0.25">
      <c r="B170" s="4" t="s">
        <v>39</v>
      </c>
      <c r="C170" s="6" t="s">
        <v>105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 t="s">
        <v>105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0</v>
      </c>
      <c r="D178" s="5">
        <v>2</v>
      </c>
      <c r="E178" s="6" t="str">
        <f>IF(C178=0,"-",(D178-C178)/C178)</f>
        <v>-</v>
      </c>
      <c r="H178" s="13"/>
    </row>
    <row r="179" spans="2:8" ht="15" thickBot="1" x14ac:dyDescent="0.25">
      <c r="B179" s="4" t="s">
        <v>43</v>
      </c>
      <c r="C179" s="5">
        <v>0</v>
      </c>
      <c r="D179" s="5">
        <v>1</v>
      </c>
      <c r="E179" s="6" t="str">
        <f t="shared" ref="E179:E185" si="26">IF(C179=0,"-",(D179-C179)/C179)</f>
        <v>-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1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51</v>
      </c>
      <c r="D182" s="5">
        <v>48</v>
      </c>
      <c r="E182" s="6">
        <f t="shared" si="26"/>
        <v>-5.8823529411764705E-2</v>
      </c>
      <c r="H182" s="13"/>
    </row>
    <row r="183" spans="2:8" ht="15" thickBot="1" x14ac:dyDescent="0.25">
      <c r="B183" s="4" t="s">
        <v>47</v>
      </c>
      <c r="C183" s="5">
        <v>49</v>
      </c>
      <c r="D183" s="5">
        <v>48</v>
      </c>
      <c r="E183" s="6">
        <f t="shared" si="26"/>
        <v>-2.0408163265306121E-2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2</v>
      </c>
      <c r="D185" s="5">
        <v>0</v>
      </c>
      <c r="E185" s="6">
        <f t="shared" si="26"/>
        <v>-1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0</v>
      </c>
      <c r="D197" s="5">
        <v>3</v>
      </c>
      <c r="E197" s="6" t="str">
        <f t="shared" ref="E197:E200" si="27">IF(C197=0,"-",(D197-C197)/C197)</f>
        <v>-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0</v>
      </c>
      <c r="D199" s="5">
        <v>3</v>
      </c>
      <c r="E199" s="6" t="str">
        <f t="shared" si="27"/>
        <v>-</v>
      </c>
    </row>
    <row r="200" spans="2:5" ht="15" thickBot="1" x14ac:dyDescent="0.25">
      <c r="B200" s="4" t="s">
        <v>85</v>
      </c>
      <c r="C200" s="5">
        <v>0</v>
      </c>
      <c r="D200" s="5">
        <v>2</v>
      </c>
      <c r="E200" s="6" t="str">
        <f t="shared" si="27"/>
        <v>-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0</v>
      </c>
      <c r="D208" s="5">
        <v>3</v>
      </c>
      <c r="E208" s="6" t="str">
        <f t="shared" si="28"/>
        <v>-</v>
      </c>
    </row>
    <row r="209" spans="2:5" ht="20.100000000000001" customHeight="1" thickBot="1" x14ac:dyDescent="0.25">
      <c r="B209" s="17" t="s">
        <v>86</v>
      </c>
      <c r="C209" s="5">
        <v>0</v>
      </c>
      <c r="D209" s="5">
        <v>3</v>
      </c>
      <c r="E209" s="6" t="str">
        <f t="shared" si="28"/>
        <v>-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0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1</v>
      </c>
      <c r="D221" s="5">
        <v>2</v>
      </c>
      <c r="E221" s="6">
        <f t="shared" ref="E221:E223" si="30">IF(C221=0,"-",(D221-C221)/C221)</f>
        <v>1</v>
      </c>
    </row>
    <row r="222" spans="2:5" ht="15" thickBot="1" x14ac:dyDescent="0.25">
      <c r="B222" s="16" t="s">
        <v>92</v>
      </c>
      <c r="C222" s="5">
        <v>0</v>
      </c>
      <c r="D222" s="5">
        <v>3</v>
      </c>
      <c r="E222" s="6" t="str">
        <f t="shared" si="30"/>
        <v>-</v>
      </c>
    </row>
    <row r="223" spans="2:5" ht="15" thickBot="1" x14ac:dyDescent="0.25">
      <c r="B223" s="16" t="s">
        <v>93</v>
      </c>
      <c r="C223" s="5">
        <v>2</v>
      </c>
      <c r="D223" s="5">
        <v>2</v>
      </c>
      <c r="E223" s="6">
        <f t="shared" si="30"/>
        <v>0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1333</v>
      </c>
      <c r="D14" s="5">
        <v>1410</v>
      </c>
      <c r="E14" s="6">
        <f>IF(C14&gt;0,(D14-C14)/C14)</f>
        <v>5.7764441110277572E-2</v>
      </c>
    </row>
    <row r="15" spans="1:5" ht="20.100000000000001" customHeight="1" thickBot="1" x14ac:dyDescent="0.25">
      <c r="B15" s="4" t="s">
        <v>17</v>
      </c>
      <c r="C15" s="5">
        <v>1329</v>
      </c>
      <c r="D15" s="5">
        <v>1403</v>
      </c>
      <c r="E15" s="6">
        <f t="shared" ref="E15:E25" si="0">IF(C15&gt;0,(D15-C15)/C15)</f>
        <v>5.568096313017306E-2</v>
      </c>
    </row>
    <row r="16" spans="1:5" ht="20.100000000000001" customHeight="1" thickBot="1" x14ac:dyDescent="0.25">
      <c r="B16" s="4" t="s">
        <v>18</v>
      </c>
      <c r="C16" s="5">
        <v>958</v>
      </c>
      <c r="D16" s="5">
        <v>1002</v>
      </c>
      <c r="E16" s="6">
        <f t="shared" si="0"/>
        <v>4.5929018789144051E-2</v>
      </c>
    </row>
    <row r="17" spans="2:5" ht="20.100000000000001" customHeight="1" thickBot="1" x14ac:dyDescent="0.25">
      <c r="B17" s="4" t="s">
        <v>19</v>
      </c>
      <c r="C17" s="5">
        <v>371</v>
      </c>
      <c r="D17" s="5">
        <v>401</v>
      </c>
      <c r="E17" s="6">
        <f t="shared" si="0"/>
        <v>8.0862533692722366E-2</v>
      </c>
    </row>
    <row r="18" spans="2:5" ht="20.100000000000001" customHeight="1" thickBot="1" x14ac:dyDescent="0.25">
      <c r="B18" s="4" t="s">
        <v>100</v>
      </c>
      <c r="C18" s="5">
        <v>4</v>
      </c>
      <c r="D18" s="5">
        <v>4</v>
      </c>
      <c r="E18" s="6">
        <f>IF(C18=0,"-",(D18-C18)/C18)</f>
        <v>0</v>
      </c>
    </row>
    <row r="19" spans="2:5" ht="20.100000000000001" customHeight="1" thickBot="1" x14ac:dyDescent="0.25">
      <c r="B19" s="4" t="s">
        <v>101</v>
      </c>
      <c r="C19" s="5">
        <v>1</v>
      </c>
      <c r="D19" s="5">
        <v>0</v>
      </c>
      <c r="E19" s="6">
        <f>IF(C19=0,"-",(D19-C19)/C19)</f>
        <v>-1</v>
      </c>
    </row>
    <row r="20" spans="2:5" ht="20.100000000000001" customHeight="1" thickBot="1" x14ac:dyDescent="0.25">
      <c r="B20" s="4" t="s">
        <v>20</v>
      </c>
      <c r="C20" s="6">
        <f>C17/C15</f>
        <v>0.27915726109857036</v>
      </c>
      <c r="D20" s="6">
        <f>D17/D15</f>
        <v>0.28581610833927301</v>
      </c>
      <c r="E20" s="6">
        <f t="shared" si="0"/>
        <v>2.3853390789471209E-2</v>
      </c>
    </row>
    <row r="21" spans="2:5" ht="30" customHeight="1" thickBot="1" x14ac:dyDescent="0.25">
      <c r="B21" s="4" t="s">
        <v>23</v>
      </c>
      <c r="C21" s="5">
        <v>103</v>
      </c>
      <c r="D21" s="5">
        <v>147</v>
      </c>
      <c r="E21" s="6">
        <f t="shared" si="0"/>
        <v>0.42718446601941745</v>
      </c>
    </row>
    <row r="22" spans="2:5" ht="20.100000000000001" customHeight="1" thickBot="1" x14ac:dyDescent="0.25">
      <c r="B22" s="4" t="s">
        <v>24</v>
      </c>
      <c r="C22" s="5">
        <v>51</v>
      </c>
      <c r="D22" s="5">
        <v>76</v>
      </c>
      <c r="E22" s="6">
        <f t="shared" si="0"/>
        <v>0.49019607843137253</v>
      </c>
    </row>
    <row r="23" spans="2:5" ht="20.100000000000001" customHeight="1" thickBot="1" x14ac:dyDescent="0.25">
      <c r="B23" s="4" t="s">
        <v>25</v>
      </c>
      <c r="C23" s="5">
        <v>52</v>
      </c>
      <c r="D23" s="5">
        <v>71</v>
      </c>
      <c r="E23" s="6">
        <f t="shared" si="0"/>
        <v>0.36538461538461536</v>
      </c>
    </row>
    <row r="24" spans="2:5" ht="20.100000000000001" customHeight="1" thickBot="1" x14ac:dyDescent="0.25">
      <c r="B24" s="4" t="s">
        <v>21</v>
      </c>
      <c r="C24" s="6">
        <f>C23/C21</f>
        <v>0.50485436893203883</v>
      </c>
      <c r="D24" s="6">
        <f t="shared" ref="D24" si="1">D23/D21</f>
        <v>0.48299319727891155</v>
      </c>
      <c r="E24" s="6">
        <f t="shared" si="0"/>
        <v>-4.3301936159079048E-2</v>
      </c>
    </row>
    <row r="25" spans="2:5" ht="20.100000000000001" customHeight="1" thickBot="1" x14ac:dyDescent="0.25">
      <c r="B25" s="7" t="s">
        <v>26</v>
      </c>
      <c r="C25" s="6">
        <v>0.11031270206356966</v>
      </c>
      <c r="D25" s="6">
        <v>0.11657984805565919</v>
      </c>
      <c r="E25" s="6">
        <f t="shared" si="0"/>
        <v>5.6812550820103822E-2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406</v>
      </c>
      <c r="D34" s="5">
        <v>426</v>
      </c>
      <c r="E34" s="6">
        <f>IF(C34&gt;0,(D34-C34)/C34,"-")</f>
        <v>4.9261083743842367E-2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0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307</v>
      </c>
      <c r="D36" s="5">
        <v>300</v>
      </c>
      <c r="E36" s="6">
        <f t="shared" si="2"/>
        <v>-2.2801302931596091E-2</v>
      </c>
    </row>
    <row r="37" spans="2:5" ht="20.100000000000001" customHeight="1" thickBot="1" x14ac:dyDescent="0.25">
      <c r="B37" s="4" t="s">
        <v>30</v>
      </c>
      <c r="C37" s="5">
        <v>99</v>
      </c>
      <c r="D37" s="5">
        <v>126</v>
      </c>
      <c r="E37" s="6">
        <f t="shared" si="2"/>
        <v>0.27272727272727271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145</v>
      </c>
      <c r="D44" s="5">
        <v>139</v>
      </c>
      <c r="E44" s="6">
        <f>IF(C44&gt;0,(D44-C44)/C44,"-")</f>
        <v>-4.1379310344827586E-2</v>
      </c>
    </row>
    <row r="45" spans="2:5" ht="20.100000000000001" customHeight="1" thickBot="1" x14ac:dyDescent="0.25">
      <c r="B45" s="4" t="s">
        <v>34</v>
      </c>
      <c r="C45" s="5">
        <v>25</v>
      </c>
      <c r="D45" s="5">
        <v>25</v>
      </c>
      <c r="E45" s="6">
        <f t="shared" ref="E45:E51" si="3">IF(C45&gt;0,(D45-C45)/C45,"-")</f>
        <v>0</v>
      </c>
    </row>
    <row r="46" spans="2:5" ht="20.100000000000001" customHeight="1" thickBot="1" x14ac:dyDescent="0.25">
      <c r="B46" s="4" t="s">
        <v>31</v>
      </c>
      <c r="C46" s="5">
        <v>24</v>
      </c>
      <c r="D46" s="5">
        <v>22</v>
      </c>
      <c r="E46" s="6">
        <f t="shared" si="3"/>
        <v>-8.3333333333333329E-2</v>
      </c>
    </row>
    <row r="47" spans="2:5" ht="20.100000000000001" customHeight="1" thickBot="1" x14ac:dyDescent="0.25">
      <c r="B47" s="4" t="s">
        <v>32</v>
      </c>
      <c r="C47" s="5">
        <v>523</v>
      </c>
      <c r="D47" s="5">
        <v>547</v>
      </c>
      <c r="E47" s="6">
        <f t="shared" si="3"/>
        <v>4.5889101338432124E-2</v>
      </c>
    </row>
    <row r="48" spans="2:5" ht="20.100000000000001" customHeight="1" thickBot="1" x14ac:dyDescent="0.25">
      <c r="B48" s="4" t="s">
        <v>35</v>
      </c>
      <c r="C48" s="5">
        <v>274</v>
      </c>
      <c r="D48" s="5">
        <v>271</v>
      </c>
      <c r="E48" s="6">
        <f t="shared" si="3"/>
        <v>-1.0948905109489052E-2</v>
      </c>
    </row>
    <row r="49" spans="2:5" ht="20.100000000000001" customHeight="1" thickBot="1" x14ac:dyDescent="0.25">
      <c r="B49" s="4" t="s">
        <v>67</v>
      </c>
      <c r="C49" s="5">
        <v>109</v>
      </c>
      <c r="D49" s="5">
        <v>167</v>
      </c>
      <c r="E49" s="6">
        <f t="shared" si="3"/>
        <v>0.5321100917431193</v>
      </c>
    </row>
    <row r="50" spans="2:5" ht="20.100000000000001" customHeight="1" collapsed="1" thickBot="1" x14ac:dyDescent="0.25">
      <c r="B50" s="4" t="s">
        <v>36</v>
      </c>
      <c r="C50" s="6">
        <f>C44/(C44+C45)</f>
        <v>0.8529411764705882</v>
      </c>
      <c r="D50" s="6">
        <f>D44/(D44+D45)</f>
        <v>0.84756097560975607</v>
      </c>
      <c r="E50" s="6">
        <f t="shared" si="3"/>
        <v>-6.3078216989066347E-3</v>
      </c>
    </row>
    <row r="51" spans="2:5" ht="20.100000000000001" customHeight="1" thickBot="1" x14ac:dyDescent="0.25">
      <c r="B51" s="4" t="s">
        <v>37</v>
      </c>
      <c r="C51" s="6">
        <f>C47/(C46+C47)</f>
        <v>0.95612431444241319</v>
      </c>
      <c r="D51" s="6">
        <f t="shared" ref="D51" si="4">D47/(D46+D47)</f>
        <v>0.961335676625659</v>
      </c>
      <c r="E51" s="6">
        <f t="shared" si="3"/>
        <v>5.4505069105840439E-3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172</v>
      </c>
      <c r="D58" s="5">
        <v>164</v>
      </c>
      <c r="E58" s="6">
        <f>IF(C58&gt;0,(D58-C58)/C58,"-")</f>
        <v>-4.6511627906976744E-2</v>
      </c>
    </row>
    <row r="59" spans="2:5" ht="20.100000000000001" customHeight="1" thickBot="1" x14ac:dyDescent="0.25">
      <c r="B59" s="4" t="s">
        <v>41</v>
      </c>
      <c r="C59" s="5">
        <v>111</v>
      </c>
      <c r="D59" s="5">
        <v>109</v>
      </c>
      <c r="E59" s="6">
        <f t="shared" ref="E59:E63" si="5">IF(C59&gt;0,(D59-C59)/C59,"-")</f>
        <v>-1.8018018018018018E-2</v>
      </c>
    </row>
    <row r="60" spans="2:5" ht="20.100000000000001" customHeight="1" thickBot="1" x14ac:dyDescent="0.25">
      <c r="B60" s="4" t="s">
        <v>42</v>
      </c>
      <c r="C60" s="5">
        <v>36</v>
      </c>
      <c r="D60" s="5">
        <v>30</v>
      </c>
      <c r="E60" s="6">
        <f t="shared" si="5"/>
        <v>-0.16666666666666666</v>
      </c>
    </row>
    <row r="61" spans="2:5" ht="20.100000000000001" customHeight="1" collapsed="1" thickBot="1" x14ac:dyDescent="0.25">
      <c r="B61" s="4" t="s">
        <v>98</v>
      </c>
      <c r="C61" s="6">
        <f>(C59+C60)/C58</f>
        <v>0.85465116279069764</v>
      </c>
      <c r="D61" s="6">
        <f>(D59+D60)/D58</f>
        <v>0.84756097560975607</v>
      </c>
      <c r="E61" s="6">
        <f t="shared" si="5"/>
        <v>-8.2960013273601987E-3</v>
      </c>
    </row>
    <row r="62" spans="2:5" ht="20.100000000000001" customHeight="1" thickBot="1" x14ac:dyDescent="0.25">
      <c r="B62" s="4" t="s">
        <v>39</v>
      </c>
      <c r="C62" s="6">
        <v>0.83458646616541354</v>
      </c>
      <c r="D62" s="6">
        <v>0.83846153846153848</v>
      </c>
      <c r="E62" s="6">
        <f t="shared" si="5"/>
        <v>4.6431046431046549E-3</v>
      </c>
    </row>
    <row r="63" spans="2:5" ht="20.100000000000001" customHeight="1" thickBot="1" x14ac:dyDescent="0.25">
      <c r="B63" s="4" t="s">
        <v>40</v>
      </c>
      <c r="C63" s="6">
        <v>0.92307692307692313</v>
      </c>
      <c r="D63" s="6">
        <v>0.88235294117647056</v>
      </c>
      <c r="E63" s="6">
        <f t="shared" si="5"/>
        <v>-4.4117647058823609E-2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1678</v>
      </c>
      <c r="D70" s="5">
        <v>1824</v>
      </c>
      <c r="E70" s="6">
        <f>IF(C70&gt;0,(D70-C70)/C70,"-")</f>
        <v>8.7008343265792612E-2</v>
      </c>
    </row>
    <row r="71" spans="2:5" ht="20.100000000000001" customHeight="1" thickBot="1" x14ac:dyDescent="0.25">
      <c r="B71" s="4" t="s">
        <v>45</v>
      </c>
      <c r="C71" s="5">
        <v>501</v>
      </c>
      <c r="D71" s="5">
        <v>515</v>
      </c>
      <c r="E71" s="6">
        <f t="shared" ref="E71:E77" si="6">IF(C71&gt;0,(D71-C71)/C71,"-")</f>
        <v>2.7944111776447105E-2</v>
      </c>
    </row>
    <row r="72" spans="2:5" ht="20.100000000000001" customHeight="1" thickBot="1" x14ac:dyDescent="0.25">
      <c r="B72" s="4" t="s">
        <v>43</v>
      </c>
      <c r="C72" s="5">
        <v>1</v>
      </c>
      <c r="D72" s="5">
        <v>5</v>
      </c>
      <c r="E72" s="6">
        <f t="shared" si="6"/>
        <v>4</v>
      </c>
    </row>
    <row r="73" spans="2:5" ht="20.100000000000001" customHeight="1" thickBot="1" x14ac:dyDescent="0.25">
      <c r="B73" s="4" t="s">
        <v>46</v>
      </c>
      <c r="C73" s="5">
        <v>804</v>
      </c>
      <c r="D73" s="5">
        <v>922</v>
      </c>
      <c r="E73" s="6">
        <f t="shared" si="6"/>
        <v>0.14676616915422885</v>
      </c>
    </row>
    <row r="74" spans="2:5" ht="20.100000000000001" customHeight="1" thickBot="1" x14ac:dyDescent="0.25">
      <c r="B74" s="4" t="s">
        <v>47</v>
      </c>
      <c r="C74" s="5">
        <v>311</v>
      </c>
      <c r="D74" s="5">
        <v>328</v>
      </c>
      <c r="E74" s="6">
        <f t="shared" si="6"/>
        <v>5.4662379421221867E-2</v>
      </c>
    </row>
    <row r="75" spans="2:5" ht="20.100000000000001" customHeight="1" thickBot="1" x14ac:dyDescent="0.25">
      <c r="B75" s="4" t="s">
        <v>48</v>
      </c>
      <c r="C75" s="5">
        <v>61</v>
      </c>
      <c r="D75" s="5">
        <v>52</v>
      </c>
      <c r="E75" s="6">
        <f t="shared" si="6"/>
        <v>-0.14754098360655737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0</v>
      </c>
      <c r="D77" s="5">
        <v>2</v>
      </c>
      <c r="E77" s="6" t="str">
        <f t="shared" si="6"/>
        <v>-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137</v>
      </c>
      <c r="D90" s="5">
        <v>157</v>
      </c>
      <c r="E90" s="6">
        <f>IF(C90&gt;0,(D90-C90)/C90,"-")</f>
        <v>0.145985401459854</v>
      </c>
    </row>
    <row r="91" spans="2:5" ht="29.25" thickBot="1" x14ac:dyDescent="0.25">
      <c r="B91" s="4" t="s">
        <v>52</v>
      </c>
      <c r="C91" s="5">
        <v>86</v>
      </c>
      <c r="D91" s="5">
        <v>93</v>
      </c>
      <c r="E91" s="6">
        <f t="shared" ref="E91:E93" si="7">IF(C91&gt;0,(D91-C91)/C91,"-")</f>
        <v>8.1395348837209308E-2</v>
      </c>
    </row>
    <row r="92" spans="2:5" ht="29.25" customHeight="1" thickBot="1" x14ac:dyDescent="0.25">
      <c r="B92" s="4" t="s">
        <v>53</v>
      </c>
      <c r="C92" s="5">
        <v>91</v>
      </c>
      <c r="D92" s="5">
        <v>90</v>
      </c>
      <c r="E92" s="6">
        <f t="shared" si="7"/>
        <v>-1.098901098901099E-2</v>
      </c>
    </row>
    <row r="93" spans="2:5" ht="29.25" customHeight="1" thickBot="1" x14ac:dyDescent="0.25">
      <c r="B93" s="4" t="s">
        <v>54</v>
      </c>
      <c r="C93" s="6">
        <f>(C90+C91)/(C90+C91+C92)</f>
        <v>0.71019108280254772</v>
      </c>
      <c r="D93" s="6">
        <f>(D90+D91)/(D90+D91+D92)</f>
        <v>0.73529411764705888</v>
      </c>
      <c r="E93" s="6">
        <f t="shared" si="7"/>
        <v>3.5346874175679381E-2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315</v>
      </c>
      <c r="D100" s="5">
        <v>343</v>
      </c>
      <c r="E100" s="6">
        <f>IF(C100&gt;0,(D100-C100)/C100,"-")</f>
        <v>8.8888888888888892E-2</v>
      </c>
    </row>
    <row r="101" spans="2:5" ht="20.100000000000001" customHeight="1" thickBot="1" x14ac:dyDescent="0.25">
      <c r="B101" s="4" t="s">
        <v>41</v>
      </c>
      <c r="C101" s="5">
        <v>166</v>
      </c>
      <c r="D101" s="5">
        <v>181</v>
      </c>
      <c r="E101" s="6">
        <f t="shared" ref="E101:E105" si="8">IF(C101&gt;0,(D101-C101)/C101,"-")</f>
        <v>9.036144578313253E-2</v>
      </c>
    </row>
    <row r="102" spans="2:5" ht="20.100000000000001" customHeight="1" thickBot="1" x14ac:dyDescent="0.25">
      <c r="B102" s="4" t="s">
        <v>42</v>
      </c>
      <c r="C102" s="5">
        <v>58</v>
      </c>
      <c r="D102" s="5">
        <v>71</v>
      </c>
      <c r="E102" s="6">
        <f t="shared" si="8"/>
        <v>0.22413793103448276</v>
      </c>
    </row>
    <row r="103" spans="2:5" ht="20.100000000000001" customHeight="1" thickBot="1" x14ac:dyDescent="0.25">
      <c r="B103" s="4" t="s">
        <v>98</v>
      </c>
      <c r="C103" s="6">
        <f>(C101+C102)/C100</f>
        <v>0.71111111111111114</v>
      </c>
      <c r="D103" s="6">
        <f>(D101+D102)/D100</f>
        <v>0.73469387755102045</v>
      </c>
      <c r="E103" s="6">
        <f t="shared" si="8"/>
        <v>3.3163265306122465E-2</v>
      </c>
    </row>
    <row r="104" spans="2:5" ht="20.100000000000001" customHeight="1" thickBot="1" x14ac:dyDescent="0.25">
      <c r="B104" s="4" t="s">
        <v>39</v>
      </c>
      <c r="C104" s="6">
        <v>0.70638297872340428</v>
      </c>
      <c r="D104" s="6">
        <v>0.72983870967741937</v>
      </c>
      <c r="E104" s="6">
        <f t="shared" si="8"/>
        <v>3.3205402254178E-2</v>
      </c>
    </row>
    <row r="105" spans="2:5" ht="20.100000000000001" customHeight="1" thickBot="1" x14ac:dyDescent="0.25">
      <c r="B105" s="4" t="s">
        <v>40</v>
      </c>
      <c r="C105" s="6">
        <v>0.72499999999999998</v>
      </c>
      <c r="D105" s="6">
        <v>0.74736842105263157</v>
      </c>
      <c r="E105" s="6">
        <f t="shared" si="8"/>
        <v>3.0852994555353921E-2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306</v>
      </c>
      <c r="D112" s="5">
        <v>361</v>
      </c>
      <c r="E112" s="6">
        <f>IF(C112&gt;0,(D112-C112)/C112,"-")</f>
        <v>0.17973856209150327</v>
      </c>
    </row>
    <row r="113" spans="2:14" ht="15" thickBot="1" x14ac:dyDescent="0.25">
      <c r="B113" s="4" t="s">
        <v>56</v>
      </c>
      <c r="C113" s="5">
        <v>173</v>
      </c>
      <c r="D113" s="5">
        <v>232</v>
      </c>
      <c r="E113" s="6">
        <f t="shared" ref="E113:E114" si="9">IF(C113&gt;0,(D113-C113)/C113,"-")</f>
        <v>0.34104046242774566</v>
      </c>
    </row>
    <row r="114" spans="2:14" ht="15" thickBot="1" x14ac:dyDescent="0.25">
      <c r="B114" s="4" t="s">
        <v>57</v>
      </c>
      <c r="C114" s="5">
        <v>133</v>
      </c>
      <c r="D114" s="5">
        <v>129</v>
      </c>
      <c r="E114" s="6">
        <f t="shared" si="9"/>
        <v>-3.007518796992481E-2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2</v>
      </c>
      <c r="D128" s="10">
        <v>1</v>
      </c>
      <c r="E128" s="10">
        <v>0</v>
      </c>
      <c r="F128" s="10">
        <v>3</v>
      </c>
      <c r="G128" s="10">
        <v>2</v>
      </c>
      <c r="H128" s="10">
        <v>2</v>
      </c>
      <c r="I128" s="10">
        <v>1</v>
      </c>
      <c r="J128" s="10">
        <v>5</v>
      </c>
      <c r="K128" s="6">
        <f>IF(C128=0,"-",(G128-C128)/C128)</f>
        <v>0</v>
      </c>
      <c r="L128" s="6">
        <f t="shared" ref="L128:N133" si="10">IF(D128=0,"-",(H128-D128)/D128)</f>
        <v>1</v>
      </c>
      <c r="M128" s="6" t="str">
        <f t="shared" si="10"/>
        <v>-</v>
      </c>
      <c r="N128" s="6">
        <f t="shared" si="10"/>
        <v>0.66666666666666663</v>
      </c>
    </row>
    <row r="129" spans="2:14" ht="15" thickBot="1" x14ac:dyDescent="0.25">
      <c r="B129" s="4" t="s">
        <v>64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 t="str">
        <f t="shared" si="10"/>
        <v>-</v>
      </c>
      <c r="M129" s="6" t="str">
        <f t="shared" si="10"/>
        <v>-</v>
      </c>
      <c r="N129" s="6" t="str">
        <f t="shared" si="10"/>
        <v>-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2</v>
      </c>
      <c r="D133" s="10">
        <v>1</v>
      </c>
      <c r="E133" s="10">
        <v>0</v>
      </c>
      <c r="F133" s="10">
        <v>3</v>
      </c>
      <c r="G133" s="10">
        <v>2</v>
      </c>
      <c r="H133" s="10">
        <v>2</v>
      </c>
      <c r="I133" s="10">
        <v>1</v>
      </c>
      <c r="J133" s="10">
        <v>5</v>
      </c>
      <c r="K133" s="6">
        <f t="shared" si="11"/>
        <v>0</v>
      </c>
      <c r="L133" s="6">
        <f t="shared" si="10"/>
        <v>1</v>
      </c>
      <c r="M133" s="6" t="str">
        <f t="shared" si="10"/>
        <v>-</v>
      </c>
      <c r="N133" s="6">
        <f t="shared" si="10"/>
        <v>0.66666666666666663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>
        <f>IF(D128=0,"-",D128/(D128+D129))</f>
        <v>1</v>
      </c>
      <c r="E134" s="6" t="str">
        <f t="shared" ref="E134:J134" si="12">IF(E128=0,"-",E128/(E128+E129))</f>
        <v>-</v>
      </c>
      <c r="F134" s="6">
        <f t="shared" si="12"/>
        <v>1</v>
      </c>
      <c r="G134" s="6">
        <f t="shared" si="12"/>
        <v>1</v>
      </c>
      <c r="H134" s="6">
        <f t="shared" si="12"/>
        <v>1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>
        <f t="shared" ref="L134:N135" si="13">IF(OR(D134="-",H134="-"),"-",(H134-D134)/D134)</f>
        <v>0</v>
      </c>
      <c r="M134" s="6" t="str">
        <f t="shared" si="13"/>
        <v>-</v>
      </c>
      <c r="N134" s="6">
        <f t="shared" si="13"/>
        <v>0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9</v>
      </c>
      <c r="D143" s="10">
        <v>0</v>
      </c>
      <c r="E143" s="10">
        <v>0</v>
      </c>
      <c r="F143" s="10">
        <v>9</v>
      </c>
      <c r="G143" s="10">
        <v>5</v>
      </c>
      <c r="H143" s="10">
        <v>0</v>
      </c>
      <c r="I143" s="10">
        <v>0</v>
      </c>
      <c r="J143" s="10">
        <v>5</v>
      </c>
      <c r="K143" s="6">
        <f>IF(C143=0,"-",(G143-C143)/C143)</f>
        <v>-0.44444444444444442</v>
      </c>
      <c r="L143" s="6" t="str">
        <f t="shared" ref="L143:N147" si="15">IF(D143=0,"-",(H143-D143)/D143)</f>
        <v>-</v>
      </c>
      <c r="M143" s="6" t="str">
        <f t="shared" si="15"/>
        <v>-</v>
      </c>
      <c r="N143" s="6">
        <f t="shared" si="15"/>
        <v>-0.44444444444444442</v>
      </c>
    </row>
    <row r="144" spans="2:14" ht="15" thickBot="1" x14ac:dyDescent="0.25">
      <c r="B144" s="4" t="s">
        <v>72</v>
      </c>
      <c r="C144" s="10">
        <v>4</v>
      </c>
      <c r="D144" s="10">
        <v>0</v>
      </c>
      <c r="E144" s="10">
        <v>0</v>
      </c>
      <c r="F144" s="10">
        <v>4</v>
      </c>
      <c r="G144" s="10">
        <v>1</v>
      </c>
      <c r="H144" s="10">
        <v>0</v>
      </c>
      <c r="I144" s="10">
        <v>0</v>
      </c>
      <c r="J144" s="10">
        <v>1</v>
      </c>
      <c r="K144" s="6">
        <f t="shared" ref="K144:K147" si="16">IF(C144=0,"-",(G144-C144)/C144)</f>
        <v>-0.75</v>
      </c>
      <c r="L144" s="6" t="str">
        <f t="shared" si="15"/>
        <v>-</v>
      </c>
      <c r="M144" s="6" t="str">
        <f t="shared" si="15"/>
        <v>-</v>
      </c>
      <c r="N144" s="6">
        <f t="shared" si="15"/>
        <v>-0.75</v>
      </c>
    </row>
    <row r="145" spans="2:14" ht="15" thickBot="1" x14ac:dyDescent="0.25">
      <c r="B145" s="4" t="s">
        <v>73</v>
      </c>
      <c r="C145" s="10">
        <v>52</v>
      </c>
      <c r="D145" s="10">
        <v>0</v>
      </c>
      <c r="E145" s="10">
        <v>2</v>
      </c>
      <c r="F145" s="10">
        <v>54</v>
      </c>
      <c r="G145" s="10">
        <v>37</v>
      </c>
      <c r="H145" s="10">
        <v>0</v>
      </c>
      <c r="I145" s="10">
        <v>0</v>
      </c>
      <c r="J145" s="10">
        <v>37</v>
      </c>
      <c r="K145" s="6">
        <f t="shared" si="16"/>
        <v>-0.28846153846153844</v>
      </c>
      <c r="L145" s="6" t="str">
        <f t="shared" si="15"/>
        <v>-</v>
      </c>
      <c r="M145" s="6">
        <f t="shared" si="15"/>
        <v>-1</v>
      </c>
      <c r="N145" s="6">
        <f t="shared" si="15"/>
        <v>-0.31481481481481483</v>
      </c>
    </row>
    <row r="146" spans="2:14" ht="15" thickBot="1" x14ac:dyDescent="0.25">
      <c r="B146" s="4" t="s">
        <v>74</v>
      </c>
      <c r="C146" s="10">
        <v>11</v>
      </c>
      <c r="D146" s="10">
        <v>0</v>
      </c>
      <c r="E146" s="10">
        <v>1</v>
      </c>
      <c r="F146" s="10">
        <v>12</v>
      </c>
      <c r="G146" s="10">
        <v>9</v>
      </c>
      <c r="H146" s="10">
        <v>0</v>
      </c>
      <c r="I146" s="10">
        <v>0</v>
      </c>
      <c r="J146" s="10">
        <v>9</v>
      </c>
      <c r="K146" s="6">
        <f t="shared" si="16"/>
        <v>-0.18181818181818182</v>
      </c>
      <c r="L146" s="6" t="str">
        <f t="shared" si="15"/>
        <v>-</v>
      </c>
      <c r="M146" s="6">
        <f t="shared" si="15"/>
        <v>-1</v>
      </c>
      <c r="N146" s="6">
        <f t="shared" si="15"/>
        <v>-0.25</v>
      </c>
    </row>
    <row r="147" spans="2:14" ht="15" thickBot="1" x14ac:dyDescent="0.25">
      <c r="B147" s="4" t="s">
        <v>75</v>
      </c>
      <c r="C147" s="10">
        <v>1</v>
      </c>
      <c r="D147" s="10">
        <v>0</v>
      </c>
      <c r="E147" s="10">
        <v>0</v>
      </c>
      <c r="F147" s="10">
        <v>1</v>
      </c>
      <c r="G147" s="10">
        <v>1</v>
      </c>
      <c r="H147" s="10">
        <v>0</v>
      </c>
      <c r="I147" s="10">
        <v>0</v>
      </c>
      <c r="J147" s="10">
        <v>1</v>
      </c>
      <c r="K147" s="6">
        <f t="shared" si="16"/>
        <v>0</v>
      </c>
      <c r="L147" s="6" t="str">
        <f t="shared" si="15"/>
        <v>-</v>
      </c>
      <c r="M147" s="6" t="str">
        <f t="shared" si="15"/>
        <v>-</v>
      </c>
      <c r="N147" s="6">
        <f t="shared" si="15"/>
        <v>0</v>
      </c>
    </row>
    <row r="148" spans="2:14" ht="15" thickBot="1" x14ac:dyDescent="0.25">
      <c r="B148" s="7" t="s">
        <v>68</v>
      </c>
      <c r="C148" s="10">
        <v>77</v>
      </c>
      <c r="D148" s="10">
        <v>0</v>
      </c>
      <c r="E148" s="10">
        <v>3</v>
      </c>
      <c r="F148" s="10">
        <v>80</v>
      </c>
      <c r="G148" s="10">
        <v>53</v>
      </c>
      <c r="H148" s="10">
        <v>0</v>
      </c>
      <c r="I148" s="10">
        <v>0</v>
      </c>
      <c r="J148" s="10">
        <v>53</v>
      </c>
      <c r="K148" s="6">
        <f t="shared" ref="K148" si="17">IF(C148=0,"-",(G148-C148)/C148)</f>
        <v>-0.31168831168831168</v>
      </c>
      <c r="L148" s="6" t="str">
        <f t="shared" ref="L148" si="18">IF(D148=0,"-",(H148-D148)/D148)</f>
        <v>-</v>
      </c>
      <c r="M148" s="6">
        <f t="shared" ref="M148" si="19">IF(E148=0,"-",(I148-E148)/E148)</f>
        <v>-1</v>
      </c>
      <c r="N148" s="6">
        <f t="shared" ref="N148" si="20">IF(F148=0,"-",(J148-F148)/F148)</f>
        <v>-0.33750000000000002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0.14754098360655737</v>
      </c>
      <c r="D149" s="6" t="str">
        <f t="shared" si="21"/>
        <v>-</v>
      </c>
      <c r="E149" s="6" t="str">
        <f t="shared" si="21"/>
        <v>-</v>
      </c>
      <c r="F149" s="6">
        <f t="shared" si="21"/>
        <v>0.14285714285714285</v>
      </c>
      <c r="G149" s="6">
        <f t="shared" si="21"/>
        <v>0.11904761904761904</v>
      </c>
      <c r="H149" s="6" t="str">
        <f t="shared" si="21"/>
        <v>-</v>
      </c>
      <c r="I149" s="6" t="str">
        <f t="shared" si="21"/>
        <v>-</v>
      </c>
      <c r="J149" s="6">
        <f t="shared" si="21"/>
        <v>0.11904761904761904</v>
      </c>
      <c r="K149" s="6">
        <f>IF(OR(C149="-",G149="-"),"-",(G149-C149)/C149)</f>
        <v>-0.19312169312169314</v>
      </c>
      <c r="L149" s="6" t="str">
        <f t="shared" ref="L149:N150" si="22">IF(OR(D149="-",H149="-"),"-",(H149-D149)/D149)</f>
        <v>-</v>
      </c>
      <c r="M149" s="6" t="str">
        <f t="shared" si="22"/>
        <v>-</v>
      </c>
      <c r="N149" s="6">
        <f t="shared" si="22"/>
        <v>-0.16666666666666666</v>
      </c>
    </row>
    <row r="150" spans="2:14" ht="29.25" thickBot="1" x14ac:dyDescent="0.25">
      <c r="B150" s="7" t="s">
        <v>77</v>
      </c>
      <c r="C150" s="6">
        <f t="shared" si="21"/>
        <v>0.26666666666666666</v>
      </c>
      <c r="D150" s="6" t="str">
        <f t="shared" si="21"/>
        <v>-</v>
      </c>
      <c r="E150" s="6" t="str">
        <f t="shared" si="21"/>
        <v>-</v>
      </c>
      <c r="F150" s="6">
        <f t="shared" si="21"/>
        <v>0.25</v>
      </c>
      <c r="G150" s="6">
        <f t="shared" si="21"/>
        <v>0.1</v>
      </c>
      <c r="H150" s="6" t="str">
        <f t="shared" si="21"/>
        <v>-</v>
      </c>
      <c r="I150" s="6" t="str">
        <f t="shared" si="21"/>
        <v>-</v>
      </c>
      <c r="J150" s="6">
        <f t="shared" si="21"/>
        <v>0.1</v>
      </c>
      <c r="K150" s="6">
        <f>IF(OR(C150="-",G150="-"),"-",(G150-C150)/C150)</f>
        <v>-0.625</v>
      </c>
      <c r="L150" s="6" t="str">
        <f t="shared" si="22"/>
        <v>-</v>
      </c>
      <c r="M150" s="6" t="str">
        <f t="shared" si="22"/>
        <v>-</v>
      </c>
      <c r="N150" s="6">
        <f t="shared" si="22"/>
        <v>-0.6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68</v>
      </c>
      <c r="D157" s="19">
        <v>45</v>
      </c>
      <c r="E157" s="18">
        <f>IF(C157=0,"-",(D157-C157)/C157)</f>
        <v>-0.33823529411764708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7</v>
      </c>
      <c r="D158" s="19">
        <v>7</v>
      </c>
      <c r="E158" s="18">
        <f t="shared" ref="E158:E159" si="23">IF(C158=0,"-",(D158-C158)/C158)</f>
        <v>0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2</v>
      </c>
      <c r="D159" s="19">
        <v>1</v>
      </c>
      <c r="E159" s="18">
        <f t="shared" si="23"/>
        <v>-0.5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0.88311688311688308</v>
      </c>
      <c r="D160" s="18">
        <f>IF(D157=0,"-",D157/(D157+D158+D159))</f>
        <v>0.84905660377358494</v>
      </c>
      <c r="E160" s="18">
        <f>IF(OR(C160="-",D160="-"),"-",(D160-C160)/C160)</f>
        <v>-3.8568257491675834E-2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3</v>
      </c>
      <c r="D166" s="5">
        <v>5</v>
      </c>
      <c r="E166" s="6">
        <f>IF(C166=0,"-",(D166-C166)/C166)</f>
        <v>0.66666666666666663</v>
      </c>
    </row>
    <row r="167" spans="2:14" ht="20.100000000000001" customHeight="1" thickBot="1" x14ac:dyDescent="0.25">
      <c r="B167" s="4" t="s">
        <v>41</v>
      </c>
      <c r="C167" s="5">
        <v>0</v>
      </c>
      <c r="D167" s="5">
        <v>2</v>
      </c>
      <c r="E167" s="6" t="str">
        <f t="shared" ref="E167:E168" si="24">IF(C167=0,"-",(D167-C167)/C167)</f>
        <v>-</v>
      </c>
    </row>
    <row r="168" spans="2:14" ht="20.100000000000001" customHeight="1" thickBot="1" x14ac:dyDescent="0.25">
      <c r="B168" s="4" t="s">
        <v>42</v>
      </c>
      <c r="C168" s="5">
        <v>3</v>
      </c>
      <c r="D168" s="5">
        <v>3</v>
      </c>
      <c r="E168" s="6">
        <f t="shared" si="24"/>
        <v>0</v>
      </c>
    </row>
    <row r="169" spans="2:14" ht="20.100000000000001" customHeight="1" thickBot="1" x14ac:dyDescent="0.25">
      <c r="B169" s="4" t="s">
        <v>98</v>
      </c>
      <c r="C169" s="6">
        <f>IF(C166=0,"-",(C167+C168)/C166)</f>
        <v>1</v>
      </c>
      <c r="D169" s="6">
        <f>IF(D166=0,"-",(D167+D168)/D166)</f>
        <v>1</v>
      </c>
      <c r="E169" s="6">
        <f t="shared" ref="E169:E171" si="25">IF(OR(C169="-",D169="-"),"-",(D169-C169)/C169)</f>
        <v>0</v>
      </c>
    </row>
    <row r="170" spans="2:14" ht="20.100000000000001" customHeight="1" thickBot="1" x14ac:dyDescent="0.25">
      <c r="B170" s="4" t="s">
        <v>39</v>
      </c>
      <c r="C170" s="6" t="s">
        <v>105</v>
      </c>
      <c r="D170" s="6">
        <v>1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>
        <v>1</v>
      </c>
      <c r="D171" s="6">
        <v>1</v>
      </c>
      <c r="E171" s="6">
        <f t="shared" si="25"/>
        <v>0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1</v>
      </c>
      <c r="D178" s="5">
        <v>2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1</v>
      </c>
      <c r="D179" s="5">
        <v>0</v>
      </c>
      <c r="E179" s="6">
        <f t="shared" ref="E179:E185" si="26">IF(C179=0,"-",(D179-C179)/C179)</f>
        <v>-1</v>
      </c>
      <c r="H179" s="13"/>
    </row>
    <row r="180" spans="2:8" ht="15" thickBot="1" x14ac:dyDescent="0.25">
      <c r="B180" s="4" t="s">
        <v>47</v>
      </c>
      <c r="C180" s="5">
        <v>0</v>
      </c>
      <c r="D180" s="5">
        <v>0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0</v>
      </c>
      <c r="D181" s="5">
        <v>2</v>
      </c>
      <c r="E181" s="6" t="str">
        <f t="shared" si="26"/>
        <v>-</v>
      </c>
      <c r="H181" s="13"/>
    </row>
    <row r="182" spans="2:8" ht="15" thickBot="1" x14ac:dyDescent="0.25">
      <c r="B182" s="15" t="s">
        <v>79</v>
      </c>
      <c r="C182" s="5">
        <v>84</v>
      </c>
      <c r="D182" s="5">
        <v>63</v>
      </c>
      <c r="E182" s="6">
        <f t="shared" si="26"/>
        <v>-0.25</v>
      </c>
      <c r="H182" s="13"/>
    </row>
    <row r="183" spans="2:8" ht="15" thickBot="1" x14ac:dyDescent="0.25">
      <c r="B183" s="4" t="s">
        <v>47</v>
      </c>
      <c r="C183" s="5">
        <v>83</v>
      </c>
      <c r="D183" s="5">
        <v>60</v>
      </c>
      <c r="E183" s="6">
        <f t="shared" si="26"/>
        <v>-0.27710843373493976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1</v>
      </c>
      <c r="D185" s="5">
        <v>3</v>
      </c>
      <c r="E185" s="6">
        <f t="shared" si="26"/>
        <v>2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6</v>
      </c>
      <c r="D197" s="5">
        <v>4</v>
      </c>
      <c r="E197" s="6">
        <f t="shared" ref="E197:E200" si="27">IF(C197=0,"-",(D197-C197)/C197)</f>
        <v>-0.33333333333333331</v>
      </c>
    </row>
    <row r="198" spans="2:5" ht="15" thickBot="1" x14ac:dyDescent="0.25">
      <c r="B198" s="4" t="s">
        <v>83</v>
      </c>
      <c r="C198" s="5">
        <v>0</v>
      </c>
      <c r="D198" s="5">
        <v>0</v>
      </c>
      <c r="E198" s="6" t="str">
        <f t="shared" si="27"/>
        <v>-</v>
      </c>
    </row>
    <row r="199" spans="2:5" ht="15" thickBot="1" x14ac:dyDescent="0.25">
      <c r="B199" s="4" t="s">
        <v>84</v>
      </c>
      <c r="C199" s="5">
        <v>6</v>
      </c>
      <c r="D199" s="5">
        <v>4</v>
      </c>
      <c r="E199" s="6">
        <f t="shared" si="27"/>
        <v>-0.33333333333333331</v>
      </c>
    </row>
    <row r="200" spans="2:5" ht="15" thickBot="1" x14ac:dyDescent="0.25">
      <c r="B200" s="4" t="s">
        <v>85</v>
      </c>
      <c r="C200" s="5">
        <v>4</v>
      </c>
      <c r="D200" s="5">
        <v>4</v>
      </c>
      <c r="E200" s="6">
        <f t="shared" si="27"/>
        <v>0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6</v>
      </c>
      <c r="D208" s="5">
        <v>4</v>
      </c>
      <c r="E208" s="6">
        <f t="shared" si="28"/>
        <v>-0.33333333333333331</v>
      </c>
    </row>
    <row r="209" spans="2:5" ht="20.100000000000001" customHeight="1" thickBot="1" x14ac:dyDescent="0.25">
      <c r="B209" s="17" t="s">
        <v>86</v>
      </c>
      <c r="C209" s="5">
        <v>6</v>
      </c>
      <c r="D209" s="5">
        <v>3</v>
      </c>
      <c r="E209" s="6">
        <f t="shared" si="28"/>
        <v>-0.5</v>
      </c>
    </row>
    <row r="210" spans="2:5" ht="20.100000000000001" customHeight="1" thickBot="1" x14ac:dyDescent="0.25">
      <c r="B210" s="17" t="s">
        <v>87</v>
      </c>
      <c r="C210" s="5">
        <v>0</v>
      </c>
      <c r="D210" s="5">
        <v>1</v>
      </c>
      <c r="E210" s="6" t="str">
        <f t="shared" si="28"/>
        <v>-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0</v>
      </c>
      <c r="D212" s="5">
        <v>0</v>
      </c>
      <c r="E212" s="6" t="str">
        <f>IF(C212=0,"-",(D212-C212)/C212)</f>
        <v>-</v>
      </c>
    </row>
    <row r="213" spans="2:5" ht="15" thickBot="1" x14ac:dyDescent="0.25">
      <c r="B213" s="17" t="s">
        <v>86</v>
      </c>
      <c r="C213" s="5">
        <v>0</v>
      </c>
      <c r="D213" s="5">
        <v>0</v>
      </c>
      <c r="E213" s="6" t="str">
        <f t="shared" ref="E213:E214" si="29">IF(C213=0,"-",(D213-C213)/C213)</f>
        <v>-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6</v>
      </c>
      <c r="D221" s="5">
        <v>3</v>
      </c>
      <c r="E221" s="6">
        <f t="shared" ref="E221:E223" si="30">IF(C221=0,"-",(D221-C221)/C221)</f>
        <v>-0.5</v>
      </c>
    </row>
    <row r="222" spans="2:5" ht="15" thickBot="1" x14ac:dyDescent="0.25">
      <c r="B222" s="16" t="s">
        <v>92</v>
      </c>
      <c r="C222" s="5">
        <v>8</v>
      </c>
      <c r="D222" s="5">
        <v>5</v>
      </c>
      <c r="E222" s="6">
        <f t="shared" si="30"/>
        <v>-0.375</v>
      </c>
    </row>
    <row r="223" spans="2:5" ht="15" thickBot="1" x14ac:dyDescent="0.25">
      <c r="B223" s="16" t="s">
        <v>93</v>
      </c>
      <c r="C223" s="5">
        <v>8</v>
      </c>
      <c r="D223" s="5">
        <v>3</v>
      </c>
      <c r="E223" s="6">
        <f t="shared" si="30"/>
        <v>-0.625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8"/>
  <sheetViews>
    <sheetView workbookViewId="0"/>
  </sheetViews>
  <sheetFormatPr baseColWidth="10" defaultRowHeight="12.75" x14ac:dyDescent="0.2"/>
  <cols>
    <col min="2" max="2" width="56.875" bestFit="1" customWidth="1"/>
    <col min="3" max="4" width="12.5" customWidth="1"/>
    <col min="5" max="5" width="12.75" customWidth="1"/>
    <col min="6" max="6" width="8.75" bestFit="1" customWidth="1"/>
    <col min="7" max="7" width="11.625" customWidth="1"/>
    <col min="8" max="8" width="12.125" customWidth="1"/>
    <col min="9" max="9" width="12.75" customWidth="1"/>
    <col min="10" max="10" width="8.75" bestFit="1" customWidth="1"/>
    <col min="11" max="11" width="11.625" bestFit="1" customWidth="1"/>
    <col min="12" max="12" width="12" bestFit="1" customWidth="1"/>
    <col min="13" max="13" width="12.75" customWidth="1"/>
    <col min="14" max="14" width="9.625" bestFit="1" customWidth="1"/>
  </cols>
  <sheetData>
    <row r="1" spans="1:5" ht="15" thickBot="1" x14ac:dyDescent="0.25">
      <c r="A1" s="5"/>
      <c r="B1" s="5"/>
    </row>
    <row r="2" spans="1:5" ht="15" thickBot="1" x14ac:dyDescent="0.25">
      <c r="A2" s="5"/>
      <c r="B2" s="5"/>
    </row>
    <row r="3" spans="1:5" ht="15" thickBot="1" x14ac:dyDescent="0.25">
      <c r="A3" s="5"/>
      <c r="B3" s="5"/>
    </row>
    <row r="11" spans="1:5" ht="27" customHeight="1" x14ac:dyDescent="0.2">
      <c r="B11" s="20" t="str">
        <f>Portada!B9</f>
        <v>4º Trimestre 2022</v>
      </c>
    </row>
    <row r="13" spans="1:5" ht="42.75" customHeight="1" thickBot="1" x14ac:dyDescent="0.25">
      <c r="C13" s="8" t="s">
        <v>103</v>
      </c>
      <c r="D13" s="8" t="s">
        <v>104</v>
      </c>
      <c r="E13" s="8" t="s">
        <v>99</v>
      </c>
    </row>
    <row r="14" spans="1:5" ht="20.100000000000001" customHeight="1" thickBot="1" x14ac:dyDescent="0.25">
      <c r="B14" s="4" t="s">
        <v>22</v>
      </c>
      <c r="C14" s="5">
        <v>1904</v>
      </c>
      <c r="D14" s="5">
        <v>1508</v>
      </c>
      <c r="E14" s="6">
        <f>IF(C14&gt;0,(D14-C14)/C14)</f>
        <v>-0.20798319327731093</v>
      </c>
    </row>
    <row r="15" spans="1:5" ht="20.100000000000001" customHeight="1" thickBot="1" x14ac:dyDescent="0.25">
      <c r="B15" s="4" t="s">
        <v>17</v>
      </c>
      <c r="C15" s="5">
        <v>1876</v>
      </c>
      <c r="D15" s="5">
        <v>1445</v>
      </c>
      <c r="E15" s="6">
        <f t="shared" ref="E15:E25" si="0">IF(C15&gt;0,(D15-C15)/C15)</f>
        <v>-0.22974413646055436</v>
      </c>
    </row>
    <row r="16" spans="1:5" ht="20.100000000000001" customHeight="1" thickBot="1" x14ac:dyDescent="0.25">
      <c r="B16" s="4" t="s">
        <v>18</v>
      </c>
      <c r="C16" s="5">
        <v>1353</v>
      </c>
      <c r="D16" s="5">
        <v>1005</v>
      </c>
      <c r="E16" s="6">
        <f t="shared" si="0"/>
        <v>-0.25720620842572062</v>
      </c>
    </row>
    <row r="17" spans="2:5" ht="20.100000000000001" customHeight="1" thickBot="1" x14ac:dyDescent="0.25">
      <c r="B17" s="4" t="s">
        <v>19</v>
      </c>
      <c r="C17" s="5">
        <v>523</v>
      </c>
      <c r="D17" s="5">
        <v>440</v>
      </c>
      <c r="E17" s="6">
        <f t="shared" si="0"/>
        <v>-0.1586998087954111</v>
      </c>
    </row>
    <row r="18" spans="2:5" ht="20.100000000000001" customHeight="1" thickBot="1" x14ac:dyDescent="0.25">
      <c r="B18" s="4" t="s">
        <v>100</v>
      </c>
      <c r="C18" s="5">
        <v>10</v>
      </c>
      <c r="D18" s="5">
        <v>3</v>
      </c>
      <c r="E18" s="6">
        <f>IF(C18=0,"-",(D18-C18)/C18)</f>
        <v>-0.7</v>
      </c>
    </row>
    <row r="19" spans="2:5" ht="20.100000000000001" customHeight="1" thickBot="1" x14ac:dyDescent="0.25">
      <c r="B19" s="4" t="s">
        <v>101</v>
      </c>
      <c r="C19" s="5">
        <v>0</v>
      </c>
      <c r="D19" s="5">
        <v>0</v>
      </c>
      <c r="E19" s="6" t="str">
        <f>IF(C19=0,"-",(D19-C19)/C19)</f>
        <v>-</v>
      </c>
    </row>
    <row r="20" spans="2:5" ht="20.100000000000001" customHeight="1" thickBot="1" x14ac:dyDescent="0.25">
      <c r="B20" s="4" t="s">
        <v>20</v>
      </c>
      <c r="C20" s="6">
        <f>C17/C15</f>
        <v>0.27878464818763327</v>
      </c>
      <c r="D20" s="6">
        <f>D17/D15</f>
        <v>0.30449826989619377</v>
      </c>
      <c r="E20" s="6">
        <f t="shared" si="0"/>
        <v>9.2234711902981853E-2</v>
      </c>
    </row>
    <row r="21" spans="2:5" ht="30" customHeight="1" thickBot="1" x14ac:dyDescent="0.25">
      <c r="B21" s="4" t="s">
        <v>23</v>
      </c>
      <c r="C21" s="5">
        <v>140</v>
      </c>
      <c r="D21" s="5">
        <v>117</v>
      </c>
      <c r="E21" s="6">
        <f t="shared" si="0"/>
        <v>-0.16428571428571428</v>
      </c>
    </row>
    <row r="22" spans="2:5" ht="20.100000000000001" customHeight="1" thickBot="1" x14ac:dyDescent="0.25">
      <c r="B22" s="4" t="s">
        <v>24</v>
      </c>
      <c r="C22" s="5">
        <v>97</v>
      </c>
      <c r="D22" s="5">
        <v>80</v>
      </c>
      <c r="E22" s="6">
        <f t="shared" si="0"/>
        <v>-0.17525773195876287</v>
      </c>
    </row>
    <row r="23" spans="2:5" ht="20.100000000000001" customHeight="1" thickBot="1" x14ac:dyDescent="0.25">
      <c r="B23" s="4" t="s">
        <v>25</v>
      </c>
      <c r="C23" s="5">
        <v>43</v>
      </c>
      <c r="D23" s="5">
        <v>37</v>
      </c>
      <c r="E23" s="6">
        <f t="shared" si="0"/>
        <v>-0.13953488372093023</v>
      </c>
    </row>
    <row r="24" spans="2:5" ht="20.100000000000001" customHeight="1" thickBot="1" x14ac:dyDescent="0.25">
      <c r="B24" s="4" t="s">
        <v>21</v>
      </c>
      <c r="C24" s="6">
        <f>C23/C21</f>
        <v>0.30714285714285716</v>
      </c>
      <c r="D24" s="6">
        <f t="shared" ref="D24" si="1">D23/D21</f>
        <v>0.31623931623931623</v>
      </c>
      <c r="E24" s="6">
        <f t="shared" si="0"/>
        <v>2.9616378453587649E-2</v>
      </c>
    </row>
    <row r="25" spans="2:5" ht="20.100000000000001" customHeight="1" thickBot="1" x14ac:dyDescent="0.25">
      <c r="B25" s="7" t="s">
        <v>26</v>
      </c>
      <c r="C25" s="6">
        <v>0.18296637651476361</v>
      </c>
      <c r="D25" s="6">
        <v>0.14101523159678037</v>
      </c>
      <c r="E25" s="6">
        <f t="shared" si="0"/>
        <v>-0.22928335641274611</v>
      </c>
    </row>
    <row r="33" spans="2:5" ht="42.75" customHeight="1" thickBot="1" x14ac:dyDescent="0.25">
      <c r="C33" s="8" t="s">
        <v>103</v>
      </c>
      <c r="D33" s="8" t="s">
        <v>104</v>
      </c>
      <c r="E33" s="8" t="s">
        <v>99</v>
      </c>
    </row>
    <row r="34" spans="2:5" ht="20.100000000000001" customHeight="1" thickBot="1" x14ac:dyDescent="0.25">
      <c r="B34" s="4" t="s">
        <v>27</v>
      </c>
      <c r="C34" s="5">
        <v>431</v>
      </c>
      <c r="D34" s="5">
        <v>396</v>
      </c>
      <c r="E34" s="6">
        <f>IF(C34&gt;0,(D34-C34)/C34,"-")</f>
        <v>-8.1206496519721574E-2</v>
      </c>
    </row>
    <row r="35" spans="2:5" ht="20.100000000000001" customHeight="1" thickBot="1" x14ac:dyDescent="0.25">
      <c r="B35" s="4" t="s">
        <v>29</v>
      </c>
      <c r="C35" s="5">
        <v>0</v>
      </c>
      <c r="D35" s="5">
        <v>1</v>
      </c>
      <c r="E35" s="6" t="str">
        <f t="shared" ref="E35:E37" si="2">IF(C35&gt;0,(D35-C35)/C35,"-")</f>
        <v>-</v>
      </c>
    </row>
    <row r="36" spans="2:5" ht="20.100000000000001" customHeight="1" thickBot="1" x14ac:dyDescent="0.25">
      <c r="B36" s="4" t="s">
        <v>28</v>
      </c>
      <c r="C36" s="5">
        <v>315</v>
      </c>
      <c r="D36" s="5">
        <v>295</v>
      </c>
      <c r="E36" s="6">
        <f t="shared" si="2"/>
        <v>-6.3492063492063489E-2</v>
      </c>
    </row>
    <row r="37" spans="2:5" ht="20.100000000000001" customHeight="1" thickBot="1" x14ac:dyDescent="0.25">
      <c r="B37" s="4" t="s">
        <v>30</v>
      </c>
      <c r="C37" s="5">
        <v>116</v>
      </c>
      <c r="D37" s="5">
        <v>100</v>
      </c>
      <c r="E37" s="6">
        <f t="shared" si="2"/>
        <v>-0.13793103448275862</v>
      </c>
    </row>
    <row r="43" spans="2:5" ht="42.75" customHeight="1" thickBot="1" x14ac:dyDescent="0.25">
      <c r="C43" s="8" t="s">
        <v>103</v>
      </c>
      <c r="D43" s="8" t="s">
        <v>104</v>
      </c>
      <c r="E43" s="8" t="s">
        <v>99</v>
      </c>
    </row>
    <row r="44" spans="2:5" ht="20.100000000000001" customHeight="1" thickBot="1" x14ac:dyDescent="0.25">
      <c r="B44" s="4" t="s">
        <v>33</v>
      </c>
      <c r="C44" s="5">
        <v>231</v>
      </c>
      <c r="D44" s="5">
        <v>252</v>
      </c>
      <c r="E44" s="6">
        <f>IF(C44&gt;0,(D44-C44)/C44,"-")</f>
        <v>9.0909090909090912E-2</v>
      </c>
    </row>
    <row r="45" spans="2:5" ht="20.100000000000001" customHeight="1" thickBot="1" x14ac:dyDescent="0.25">
      <c r="B45" s="4" t="s">
        <v>34</v>
      </c>
      <c r="C45" s="5">
        <v>24</v>
      </c>
      <c r="D45" s="5">
        <v>16</v>
      </c>
      <c r="E45" s="6">
        <f t="shared" ref="E45:E51" si="3">IF(C45&gt;0,(D45-C45)/C45,"-")</f>
        <v>-0.33333333333333331</v>
      </c>
    </row>
    <row r="46" spans="2:5" ht="20.100000000000001" customHeight="1" thickBot="1" x14ac:dyDescent="0.25">
      <c r="B46" s="4" t="s">
        <v>31</v>
      </c>
      <c r="C46" s="5">
        <v>12</v>
      </c>
      <c r="D46" s="5">
        <v>11</v>
      </c>
      <c r="E46" s="6">
        <f t="shared" si="3"/>
        <v>-8.3333333333333329E-2</v>
      </c>
    </row>
    <row r="47" spans="2:5" ht="20.100000000000001" customHeight="1" thickBot="1" x14ac:dyDescent="0.25">
      <c r="B47" s="4" t="s">
        <v>32</v>
      </c>
      <c r="C47" s="5">
        <v>933</v>
      </c>
      <c r="D47" s="5">
        <v>706</v>
      </c>
      <c r="E47" s="6">
        <f t="shared" si="3"/>
        <v>-0.24330117899249731</v>
      </c>
    </row>
    <row r="48" spans="2:5" ht="20.100000000000001" customHeight="1" thickBot="1" x14ac:dyDescent="0.25">
      <c r="B48" s="4" t="s">
        <v>35</v>
      </c>
      <c r="C48" s="5">
        <v>293</v>
      </c>
      <c r="D48" s="5">
        <v>294</v>
      </c>
      <c r="E48" s="6">
        <f t="shared" si="3"/>
        <v>3.4129692832764505E-3</v>
      </c>
    </row>
    <row r="49" spans="2:5" ht="20.100000000000001" customHeight="1" thickBot="1" x14ac:dyDescent="0.25">
      <c r="B49" s="4" t="s">
        <v>67</v>
      </c>
      <c r="C49" s="5">
        <v>204</v>
      </c>
      <c r="D49" s="5">
        <v>180</v>
      </c>
      <c r="E49" s="6">
        <f t="shared" si="3"/>
        <v>-0.11764705882352941</v>
      </c>
    </row>
    <row r="50" spans="2:5" ht="20.100000000000001" customHeight="1" collapsed="1" thickBot="1" x14ac:dyDescent="0.25">
      <c r="B50" s="4" t="s">
        <v>36</v>
      </c>
      <c r="C50" s="6">
        <f>C44/(C44+C45)</f>
        <v>0.90588235294117647</v>
      </c>
      <c r="D50" s="6">
        <f>D44/(D44+D45)</f>
        <v>0.94029850746268662</v>
      </c>
      <c r="E50" s="6">
        <f t="shared" si="3"/>
        <v>3.7991858887381331E-2</v>
      </c>
    </row>
    <row r="51" spans="2:5" ht="20.100000000000001" customHeight="1" thickBot="1" x14ac:dyDescent="0.25">
      <c r="B51" s="4" t="s">
        <v>37</v>
      </c>
      <c r="C51" s="6">
        <f>C47/(C46+C47)</f>
        <v>0.98730158730158735</v>
      </c>
      <c r="D51" s="6">
        <f t="shared" ref="D51" si="4">D47/(D46+D47)</f>
        <v>0.98465829846582986</v>
      </c>
      <c r="E51" s="6">
        <f t="shared" si="3"/>
        <v>-2.6772861198186742E-3</v>
      </c>
    </row>
    <row r="57" spans="2:5" ht="42.75" customHeight="1" thickBot="1" x14ac:dyDescent="0.25">
      <c r="C57" s="8" t="s">
        <v>103</v>
      </c>
      <c r="D57" s="8" t="s">
        <v>104</v>
      </c>
      <c r="E57" s="8" t="s">
        <v>99</v>
      </c>
    </row>
    <row r="58" spans="2:5" ht="20.100000000000001" customHeight="1" thickBot="1" x14ac:dyDescent="0.25">
      <c r="B58" s="4" t="s">
        <v>38</v>
      </c>
      <c r="C58" s="5">
        <v>255</v>
      </c>
      <c r="D58" s="5">
        <v>271</v>
      </c>
      <c r="E58" s="6">
        <f>IF(C58&gt;0,(D58-C58)/C58,"-")</f>
        <v>6.2745098039215685E-2</v>
      </c>
    </row>
    <row r="59" spans="2:5" ht="20.100000000000001" customHeight="1" thickBot="1" x14ac:dyDescent="0.25">
      <c r="B59" s="4" t="s">
        <v>41</v>
      </c>
      <c r="C59" s="5">
        <v>152</v>
      </c>
      <c r="D59" s="5">
        <v>179</v>
      </c>
      <c r="E59" s="6">
        <f t="shared" ref="E59:E63" si="5">IF(C59&gt;0,(D59-C59)/C59,"-")</f>
        <v>0.17763157894736842</v>
      </c>
    </row>
    <row r="60" spans="2:5" ht="20.100000000000001" customHeight="1" thickBot="1" x14ac:dyDescent="0.25">
      <c r="B60" s="4" t="s">
        <v>42</v>
      </c>
      <c r="C60" s="5">
        <v>79</v>
      </c>
      <c r="D60" s="5">
        <v>75</v>
      </c>
      <c r="E60" s="6">
        <f t="shared" si="5"/>
        <v>-5.0632911392405063E-2</v>
      </c>
    </row>
    <row r="61" spans="2:5" ht="20.100000000000001" customHeight="1" collapsed="1" thickBot="1" x14ac:dyDescent="0.25">
      <c r="B61" s="4" t="s">
        <v>98</v>
      </c>
      <c r="C61" s="6">
        <f>(C59+C60)/C58</f>
        <v>0.90588235294117647</v>
      </c>
      <c r="D61" s="6">
        <f>(D59+D60)/D58</f>
        <v>0.9372693726937269</v>
      </c>
      <c r="E61" s="6">
        <f t="shared" si="5"/>
        <v>3.4648008817750472E-2</v>
      </c>
    </row>
    <row r="62" spans="2:5" ht="20.100000000000001" customHeight="1" thickBot="1" x14ac:dyDescent="0.25">
      <c r="B62" s="4" t="s">
        <v>39</v>
      </c>
      <c r="C62" s="6">
        <v>0.88372093023255816</v>
      </c>
      <c r="D62" s="6">
        <v>0.91794871794871791</v>
      </c>
      <c r="E62" s="6">
        <f t="shared" si="5"/>
        <v>3.8731443994601822E-2</v>
      </c>
    </row>
    <row r="63" spans="2:5" ht="20.100000000000001" customHeight="1" thickBot="1" x14ac:dyDescent="0.25">
      <c r="B63" s="4" t="s">
        <v>40</v>
      </c>
      <c r="C63" s="6">
        <v>0.95180722891566261</v>
      </c>
      <c r="D63" s="6">
        <v>0.98684210526315785</v>
      </c>
      <c r="E63" s="6">
        <f t="shared" si="5"/>
        <v>3.6808794137241842E-2</v>
      </c>
    </row>
    <row r="64" spans="2:5" ht="15" thickBot="1" x14ac:dyDescent="0.25">
      <c r="E64" s="6"/>
    </row>
    <row r="69" spans="2:5" ht="42.75" customHeight="1" thickBot="1" x14ac:dyDescent="0.25">
      <c r="C69" s="8" t="s">
        <v>103</v>
      </c>
      <c r="D69" s="8" t="s">
        <v>104</v>
      </c>
      <c r="E69" s="8" t="s">
        <v>99</v>
      </c>
    </row>
    <row r="70" spans="2:5" ht="20.100000000000001" customHeight="1" thickBot="1" x14ac:dyDescent="0.25">
      <c r="B70" s="4" t="s">
        <v>44</v>
      </c>
      <c r="C70" s="5">
        <v>2252</v>
      </c>
      <c r="D70" s="5">
        <v>1754</v>
      </c>
      <c r="E70" s="6">
        <f>IF(C70&gt;0,(D70-C70)/C70,"-")</f>
        <v>-0.2211367673179396</v>
      </c>
    </row>
    <row r="71" spans="2:5" ht="20.100000000000001" customHeight="1" thickBot="1" x14ac:dyDescent="0.25">
      <c r="B71" s="4" t="s">
        <v>45</v>
      </c>
      <c r="C71" s="5">
        <v>651</v>
      </c>
      <c r="D71" s="5">
        <v>635</v>
      </c>
      <c r="E71" s="6">
        <f t="shared" ref="E71:E77" si="6">IF(C71&gt;0,(D71-C71)/C71,"-")</f>
        <v>-2.4577572964669739E-2</v>
      </c>
    </row>
    <row r="72" spans="2:5" ht="20.100000000000001" customHeight="1" thickBot="1" x14ac:dyDescent="0.25">
      <c r="B72" s="4" t="s">
        <v>43</v>
      </c>
      <c r="C72" s="5">
        <v>2</v>
      </c>
      <c r="D72" s="5">
        <v>0</v>
      </c>
      <c r="E72" s="6">
        <f t="shared" si="6"/>
        <v>-1</v>
      </c>
    </row>
    <row r="73" spans="2:5" ht="20.100000000000001" customHeight="1" thickBot="1" x14ac:dyDescent="0.25">
      <c r="B73" s="4" t="s">
        <v>46</v>
      </c>
      <c r="C73" s="5">
        <v>1103</v>
      </c>
      <c r="D73" s="5">
        <v>781</v>
      </c>
      <c r="E73" s="6">
        <f t="shared" si="6"/>
        <v>-0.29193109700815956</v>
      </c>
    </row>
    <row r="74" spans="2:5" ht="20.100000000000001" customHeight="1" thickBot="1" x14ac:dyDescent="0.25">
      <c r="B74" s="4" t="s">
        <v>47</v>
      </c>
      <c r="C74" s="5">
        <v>416</v>
      </c>
      <c r="D74" s="5">
        <v>273</v>
      </c>
      <c r="E74" s="6">
        <f t="shared" si="6"/>
        <v>-0.34375</v>
      </c>
    </row>
    <row r="75" spans="2:5" ht="20.100000000000001" customHeight="1" thickBot="1" x14ac:dyDescent="0.25">
      <c r="B75" s="4" t="s">
        <v>48</v>
      </c>
      <c r="C75" s="5">
        <v>77</v>
      </c>
      <c r="D75" s="5">
        <v>65</v>
      </c>
      <c r="E75" s="6">
        <f t="shared" si="6"/>
        <v>-0.15584415584415584</v>
      </c>
    </row>
    <row r="76" spans="2:5" ht="20.100000000000001" customHeight="1" thickBot="1" x14ac:dyDescent="0.25">
      <c r="B76" s="4" t="s">
        <v>49</v>
      </c>
      <c r="C76" s="5">
        <v>0</v>
      </c>
      <c r="D76" s="5">
        <v>0</v>
      </c>
      <c r="E76" s="6" t="str">
        <f t="shared" si="6"/>
        <v>-</v>
      </c>
    </row>
    <row r="77" spans="2:5" ht="20.100000000000001" customHeight="1" thickBot="1" x14ac:dyDescent="0.25">
      <c r="B77" s="4" t="s">
        <v>50</v>
      </c>
      <c r="C77" s="5">
        <v>3</v>
      </c>
      <c r="D77" s="5">
        <v>0</v>
      </c>
      <c r="E77" s="6">
        <f t="shared" si="6"/>
        <v>-1</v>
      </c>
    </row>
    <row r="89" spans="2:5" ht="42.75" customHeight="1" thickBot="1" x14ac:dyDescent="0.25">
      <c r="C89" s="8" t="s">
        <v>103</v>
      </c>
      <c r="D89" s="8" t="s">
        <v>104</v>
      </c>
      <c r="E89" s="8" t="s">
        <v>99</v>
      </c>
    </row>
    <row r="90" spans="2:5" ht="29.25" thickBot="1" x14ac:dyDescent="0.25">
      <c r="B90" s="4" t="s">
        <v>51</v>
      </c>
      <c r="C90" s="5">
        <v>118</v>
      </c>
      <c r="D90" s="5">
        <v>117</v>
      </c>
      <c r="E90" s="6">
        <f>IF(C90&gt;0,(D90-C90)/C90,"-")</f>
        <v>-8.4745762711864406E-3</v>
      </c>
    </row>
    <row r="91" spans="2:5" ht="29.25" thickBot="1" x14ac:dyDescent="0.25">
      <c r="B91" s="4" t="s">
        <v>52</v>
      </c>
      <c r="C91" s="5">
        <v>98</v>
      </c>
      <c r="D91" s="5">
        <v>97</v>
      </c>
      <c r="E91" s="6">
        <f t="shared" ref="E91:E93" si="7">IF(C91&gt;0,(D91-C91)/C91,"-")</f>
        <v>-1.020408163265306E-2</v>
      </c>
    </row>
    <row r="92" spans="2:5" ht="29.25" customHeight="1" thickBot="1" x14ac:dyDescent="0.25">
      <c r="B92" s="4" t="s">
        <v>53</v>
      </c>
      <c r="C92" s="5">
        <v>138</v>
      </c>
      <c r="D92" s="5">
        <v>100</v>
      </c>
      <c r="E92" s="6">
        <f t="shared" si="7"/>
        <v>-0.27536231884057971</v>
      </c>
    </row>
    <row r="93" spans="2:5" ht="29.25" customHeight="1" thickBot="1" x14ac:dyDescent="0.25">
      <c r="B93" s="4" t="s">
        <v>54</v>
      </c>
      <c r="C93" s="6">
        <f>(C90+C91)/(C90+C91+C92)</f>
        <v>0.61016949152542377</v>
      </c>
      <c r="D93" s="6">
        <f>(D90+D91)/(D90+D91+D92)</f>
        <v>0.68152866242038213</v>
      </c>
      <c r="E93" s="6">
        <f t="shared" si="7"/>
        <v>0.11694975230007064</v>
      </c>
    </row>
    <row r="99" spans="2:5" ht="42.75" customHeight="1" thickBot="1" x14ac:dyDescent="0.25">
      <c r="C99" s="8" t="s">
        <v>103</v>
      </c>
      <c r="D99" s="8" t="s">
        <v>104</v>
      </c>
      <c r="E99" s="8" t="s">
        <v>99</v>
      </c>
    </row>
    <row r="100" spans="2:5" ht="20.100000000000001" customHeight="1" thickBot="1" x14ac:dyDescent="0.25">
      <c r="B100" s="4" t="s">
        <v>38</v>
      </c>
      <c r="C100" s="5">
        <v>363</v>
      </c>
      <c r="D100" s="5">
        <v>316</v>
      </c>
      <c r="E100" s="6">
        <f>IF(C100&gt;0,(D100-C100)/C100,"-")</f>
        <v>-0.12947658402203857</v>
      </c>
    </row>
    <row r="101" spans="2:5" ht="20.100000000000001" customHeight="1" thickBot="1" x14ac:dyDescent="0.25">
      <c r="B101" s="4" t="s">
        <v>41</v>
      </c>
      <c r="C101" s="5">
        <v>129</v>
      </c>
      <c r="D101" s="5">
        <v>138</v>
      </c>
      <c r="E101" s="6">
        <f t="shared" ref="E101:E105" si="8">IF(C101&gt;0,(D101-C101)/C101,"-")</f>
        <v>6.9767441860465115E-2</v>
      </c>
    </row>
    <row r="102" spans="2:5" ht="20.100000000000001" customHeight="1" thickBot="1" x14ac:dyDescent="0.25">
      <c r="B102" s="4" t="s">
        <v>42</v>
      </c>
      <c r="C102" s="5">
        <v>88</v>
      </c>
      <c r="D102" s="5">
        <v>77</v>
      </c>
      <c r="E102" s="6">
        <f t="shared" si="8"/>
        <v>-0.125</v>
      </c>
    </row>
    <row r="103" spans="2:5" ht="20.100000000000001" customHeight="1" thickBot="1" x14ac:dyDescent="0.25">
      <c r="B103" s="4" t="s">
        <v>98</v>
      </c>
      <c r="C103" s="6">
        <f>(C101+C102)/C100</f>
        <v>0.59779614325068875</v>
      </c>
      <c r="D103" s="6">
        <f>(D101+D102)/D100</f>
        <v>0.680379746835443</v>
      </c>
      <c r="E103" s="6">
        <f t="shared" si="8"/>
        <v>0.13814676544362114</v>
      </c>
    </row>
    <row r="104" spans="2:5" ht="20.100000000000001" customHeight="1" thickBot="1" x14ac:dyDescent="0.25">
      <c r="B104" s="4" t="s">
        <v>39</v>
      </c>
      <c r="C104" s="6">
        <v>0.57079646017699115</v>
      </c>
      <c r="D104" s="6">
        <v>0.69</v>
      </c>
      <c r="E104" s="6">
        <f t="shared" si="8"/>
        <v>0.20883720930232549</v>
      </c>
    </row>
    <row r="105" spans="2:5" ht="20.100000000000001" customHeight="1" thickBot="1" x14ac:dyDescent="0.25">
      <c r="B105" s="4" t="s">
        <v>40</v>
      </c>
      <c r="C105" s="6">
        <v>0.64233576642335766</v>
      </c>
      <c r="D105" s="6">
        <v>0.66379310344827591</v>
      </c>
      <c r="E105" s="6">
        <f t="shared" si="8"/>
        <v>3.3405172413793191E-2</v>
      </c>
    </row>
    <row r="111" spans="2:5" ht="42.75" customHeight="1" thickBot="1" x14ac:dyDescent="0.25">
      <c r="C111" s="8" t="s">
        <v>103</v>
      </c>
      <c r="D111" s="8" t="s">
        <v>104</v>
      </c>
      <c r="E111" s="8" t="s">
        <v>99</v>
      </c>
    </row>
    <row r="112" spans="2:5" ht="15" thickBot="1" x14ac:dyDescent="0.25">
      <c r="B112" s="4" t="s">
        <v>55</v>
      </c>
      <c r="C112" s="5">
        <v>368</v>
      </c>
      <c r="D112" s="5">
        <v>354</v>
      </c>
      <c r="E112" s="6">
        <f>IF(C112&gt;0,(D112-C112)/C112,"-")</f>
        <v>-3.8043478260869568E-2</v>
      </c>
    </row>
    <row r="113" spans="2:14" ht="15" thickBot="1" x14ac:dyDescent="0.25">
      <c r="B113" s="4" t="s">
        <v>56</v>
      </c>
      <c r="C113" s="5">
        <v>198</v>
      </c>
      <c r="D113" s="5">
        <v>183</v>
      </c>
      <c r="E113" s="6">
        <f t="shared" ref="E113:E114" si="9">IF(C113&gt;0,(D113-C113)/C113,"-")</f>
        <v>-7.575757575757576E-2</v>
      </c>
    </row>
    <row r="114" spans="2:14" ht="15" thickBot="1" x14ac:dyDescent="0.25">
      <c r="B114" s="4" t="s">
        <v>57</v>
      </c>
      <c r="C114" s="5">
        <v>170</v>
      </c>
      <c r="D114" s="5">
        <v>171</v>
      </c>
      <c r="E114" s="6">
        <f t="shared" si="9"/>
        <v>5.8823529411764705E-3</v>
      </c>
    </row>
    <row r="116" spans="2:14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26" spans="2:14" ht="26.25" customHeight="1" thickBot="1" x14ac:dyDescent="0.25">
      <c r="C126" s="27" t="s">
        <v>103</v>
      </c>
      <c r="D126" s="28"/>
      <c r="E126" s="28"/>
      <c r="F126" s="29"/>
      <c r="G126" s="27" t="s">
        <v>104</v>
      </c>
      <c r="H126" s="28"/>
      <c r="I126" s="28"/>
      <c r="J126" s="29"/>
      <c r="K126" s="30" t="s">
        <v>58</v>
      </c>
      <c r="L126" s="31"/>
      <c r="M126" s="31"/>
      <c r="N126" s="31"/>
    </row>
    <row r="127" spans="2:14" ht="29.25" customHeight="1" thickBot="1" x14ac:dyDescent="0.25">
      <c r="C127" s="11" t="s">
        <v>59</v>
      </c>
      <c r="D127" s="12" t="s">
        <v>60</v>
      </c>
      <c r="E127" s="12" t="s">
        <v>61</v>
      </c>
      <c r="F127" s="12" t="s">
        <v>62</v>
      </c>
      <c r="G127" s="11" t="s">
        <v>59</v>
      </c>
      <c r="H127" s="12" t="s">
        <v>60</v>
      </c>
      <c r="I127" s="12" t="s">
        <v>61</v>
      </c>
      <c r="J127" s="12" t="s">
        <v>62</v>
      </c>
      <c r="K127" s="11" t="s">
        <v>59</v>
      </c>
      <c r="L127" s="12" t="s">
        <v>60</v>
      </c>
      <c r="M127" s="12" t="s">
        <v>61</v>
      </c>
      <c r="N127" s="12" t="s">
        <v>62</v>
      </c>
    </row>
    <row r="128" spans="2:14" ht="15" thickBot="1" x14ac:dyDescent="0.25">
      <c r="B128" s="4" t="s">
        <v>63</v>
      </c>
      <c r="C128" s="10">
        <v>1</v>
      </c>
      <c r="D128" s="10">
        <v>0</v>
      </c>
      <c r="E128" s="10">
        <v>0</v>
      </c>
      <c r="F128" s="10">
        <v>1</v>
      </c>
      <c r="G128" s="10">
        <v>2</v>
      </c>
      <c r="H128" s="10">
        <v>0</v>
      </c>
      <c r="I128" s="10">
        <v>2</v>
      </c>
      <c r="J128" s="10">
        <v>4</v>
      </c>
      <c r="K128" s="6">
        <f>IF(C128=0,"-",(G128-C128)/C128)</f>
        <v>1</v>
      </c>
      <c r="L128" s="6" t="str">
        <f t="shared" ref="L128:N133" si="10">IF(D128=0,"-",(H128-D128)/D128)</f>
        <v>-</v>
      </c>
      <c r="M128" s="6" t="str">
        <f t="shared" si="10"/>
        <v>-</v>
      </c>
      <c r="N128" s="6">
        <f t="shared" si="10"/>
        <v>3</v>
      </c>
    </row>
    <row r="129" spans="2:14" ht="15" thickBot="1" x14ac:dyDescent="0.25">
      <c r="B129" s="4" t="s">
        <v>64</v>
      </c>
      <c r="C129" s="10">
        <v>0</v>
      </c>
      <c r="D129" s="10">
        <v>1</v>
      </c>
      <c r="E129" s="10">
        <v>0</v>
      </c>
      <c r="F129" s="10">
        <v>1</v>
      </c>
      <c r="G129" s="10">
        <v>0</v>
      </c>
      <c r="H129" s="10">
        <v>0</v>
      </c>
      <c r="I129" s="10">
        <v>0</v>
      </c>
      <c r="J129" s="10">
        <v>0</v>
      </c>
      <c r="K129" s="6" t="str">
        <f t="shared" ref="K129:K133" si="11">IF(C129=0,"-",(G129-C129)/C129)</f>
        <v>-</v>
      </c>
      <c r="L129" s="6">
        <f t="shared" si="10"/>
        <v>-1</v>
      </c>
      <c r="M129" s="6" t="str">
        <f t="shared" si="10"/>
        <v>-</v>
      </c>
      <c r="N129" s="6">
        <f t="shared" si="10"/>
        <v>-1</v>
      </c>
    </row>
    <row r="130" spans="2:14" ht="15" thickBot="1" x14ac:dyDescent="0.25">
      <c r="B130" s="4" t="s">
        <v>65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6" t="str">
        <f t="shared" si="11"/>
        <v>-</v>
      </c>
      <c r="L130" s="6" t="str">
        <f t="shared" si="10"/>
        <v>-</v>
      </c>
      <c r="M130" s="6" t="str">
        <f t="shared" si="10"/>
        <v>-</v>
      </c>
      <c r="N130" s="6" t="str">
        <f t="shared" si="10"/>
        <v>-</v>
      </c>
    </row>
    <row r="131" spans="2:14" ht="15" thickBot="1" x14ac:dyDescent="0.25">
      <c r="B131" s="7" t="s">
        <v>66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6" t="str">
        <f t="shared" si="11"/>
        <v>-</v>
      </c>
      <c r="L131" s="6" t="str">
        <f t="shared" si="10"/>
        <v>-</v>
      </c>
      <c r="M131" s="6" t="str">
        <f t="shared" si="10"/>
        <v>-</v>
      </c>
      <c r="N131" s="6" t="str">
        <f t="shared" si="10"/>
        <v>-</v>
      </c>
    </row>
    <row r="132" spans="2:14" ht="15" thickBot="1" x14ac:dyDescent="0.25">
      <c r="B132" s="4" t="s">
        <v>67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6" t="str">
        <f t="shared" si="11"/>
        <v>-</v>
      </c>
      <c r="L132" s="6" t="str">
        <f t="shared" si="10"/>
        <v>-</v>
      </c>
      <c r="M132" s="6" t="str">
        <f t="shared" si="10"/>
        <v>-</v>
      </c>
      <c r="N132" s="6" t="str">
        <f t="shared" si="10"/>
        <v>-</v>
      </c>
    </row>
    <row r="133" spans="2:14" ht="15" thickBot="1" x14ac:dyDescent="0.25">
      <c r="B133" s="4" t="s">
        <v>68</v>
      </c>
      <c r="C133" s="10">
        <v>1</v>
      </c>
      <c r="D133" s="10">
        <v>1</v>
      </c>
      <c r="E133" s="10">
        <v>0</v>
      </c>
      <c r="F133" s="10">
        <v>2</v>
      </c>
      <c r="G133" s="10">
        <v>2</v>
      </c>
      <c r="H133" s="10">
        <v>0</v>
      </c>
      <c r="I133" s="10">
        <v>2</v>
      </c>
      <c r="J133" s="10">
        <v>4</v>
      </c>
      <c r="K133" s="6">
        <f t="shared" si="11"/>
        <v>1</v>
      </c>
      <c r="L133" s="6">
        <f t="shared" si="10"/>
        <v>-1</v>
      </c>
      <c r="M133" s="6" t="str">
        <f t="shared" si="10"/>
        <v>-</v>
      </c>
      <c r="N133" s="6">
        <f t="shared" si="10"/>
        <v>1</v>
      </c>
    </row>
    <row r="134" spans="2:14" ht="15" thickBot="1" x14ac:dyDescent="0.25">
      <c r="B134" s="4" t="s">
        <v>36</v>
      </c>
      <c r="C134" s="6">
        <f>IF(C128=0,"-",C128/(C128+C129))</f>
        <v>1</v>
      </c>
      <c r="D134" s="6" t="str">
        <f>IF(D128=0,"-",D128/(D128+D129))</f>
        <v>-</v>
      </c>
      <c r="E134" s="6" t="str">
        <f t="shared" ref="E134:J134" si="12">IF(E128=0,"-",E128/(E128+E129))</f>
        <v>-</v>
      </c>
      <c r="F134" s="6">
        <f t="shared" si="12"/>
        <v>0.5</v>
      </c>
      <c r="G134" s="6">
        <f t="shared" si="12"/>
        <v>1</v>
      </c>
      <c r="H134" s="6" t="str">
        <f t="shared" si="12"/>
        <v>-</v>
      </c>
      <c r="I134" s="6">
        <f t="shared" si="12"/>
        <v>1</v>
      </c>
      <c r="J134" s="6">
        <f t="shared" si="12"/>
        <v>1</v>
      </c>
      <c r="K134" s="6">
        <f>IF(OR(C134="-",G134="-"),"-",(G134-C134)/C134)</f>
        <v>0</v>
      </c>
      <c r="L134" s="6" t="str">
        <f t="shared" ref="L134:N135" si="13">IF(OR(D134="-",H134="-"),"-",(H134-D134)/D134)</f>
        <v>-</v>
      </c>
      <c r="M134" s="6" t="str">
        <f t="shared" si="13"/>
        <v>-</v>
      </c>
      <c r="N134" s="6">
        <f t="shared" si="13"/>
        <v>1</v>
      </c>
    </row>
    <row r="135" spans="2:14" ht="15" thickBot="1" x14ac:dyDescent="0.25">
      <c r="B135" s="4" t="s">
        <v>37</v>
      </c>
      <c r="C135" s="6" t="str">
        <f>IF(C131=0,"-",C131/(C130+C131))</f>
        <v>-</v>
      </c>
      <c r="D135" s="6" t="str">
        <f t="shared" ref="D135:J135" si="14">IF(D131=0,"-",D131/(D130+D131))</f>
        <v>-</v>
      </c>
      <c r="E135" s="6" t="str">
        <f t="shared" si="14"/>
        <v>-</v>
      </c>
      <c r="F135" s="6" t="str">
        <f t="shared" si="14"/>
        <v>-</v>
      </c>
      <c r="G135" s="6" t="str">
        <f t="shared" si="14"/>
        <v>-</v>
      </c>
      <c r="H135" s="6" t="str">
        <f t="shared" si="14"/>
        <v>-</v>
      </c>
      <c r="I135" s="6" t="str">
        <f t="shared" si="14"/>
        <v>-</v>
      </c>
      <c r="J135" s="6" t="str">
        <f t="shared" si="14"/>
        <v>-</v>
      </c>
      <c r="K135" s="6" t="str">
        <f>IF(OR(C135="-",G135="-"),"-",(G135-C135)/C135)</f>
        <v>-</v>
      </c>
      <c r="L135" s="6" t="str">
        <f t="shared" si="13"/>
        <v>-</v>
      </c>
      <c r="M135" s="6" t="str">
        <f t="shared" si="13"/>
        <v>-</v>
      </c>
      <c r="N135" s="6" t="str">
        <f t="shared" si="13"/>
        <v>-</v>
      </c>
    </row>
    <row r="136" spans="2:14" x14ac:dyDescent="0.2">
      <c r="C136" s="13"/>
    </row>
    <row r="137" spans="2:14" x14ac:dyDescent="0.2">
      <c r="C137" s="13"/>
      <c r="M137" s="14"/>
    </row>
    <row r="138" spans="2:14" x14ac:dyDescent="0.2">
      <c r="C138" s="13"/>
    </row>
    <row r="141" spans="2:14" ht="29.25" customHeight="1" thickBot="1" x14ac:dyDescent="0.25">
      <c r="C141" s="27" t="s">
        <v>103</v>
      </c>
      <c r="D141" s="28"/>
      <c r="E141" s="28"/>
      <c r="F141" s="29"/>
      <c r="G141" s="27" t="s">
        <v>104</v>
      </c>
      <c r="H141" s="28"/>
      <c r="I141" s="28"/>
      <c r="J141" s="29"/>
      <c r="K141" s="30" t="s">
        <v>58</v>
      </c>
      <c r="L141" s="31"/>
      <c r="M141" s="31"/>
      <c r="N141" s="31"/>
    </row>
    <row r="142" spans="2:14" ht="57.75" customHeight="1" thickBot="1" x14ac:dyDescent="0.25">
      <c r="C142" s="12" t="s">
        <v>60</v>
      </c>
      <c r="D142" s="12" t="s">
        <v>70</v>
      </c>
      <c r="E142" s="12" t="s">
        <v>69</v>
      </c>
      <c r="F142" s="12" t="s">
        <v>62</v>
      </c>
      <c r="G142" s="12" t="s">
        <v>60</v>
      </c>
      <c r="H142" s="12" t="s">
        <v>70</v>
      </c>
      <c r="I142" s="12" t="s">
        <v>69</v>
      </c>
      <c r="J142" s="12" t="s">
        <v>62</v>
      </c>
      <c r="K142" s="12" t="s">
        <v>60</v>
      </c>
      <c r="L142" s="12" t="s">
        <v>70</v>
      </c>
      <c r="M142" s="12" t="s">
        <v>69</v>
      </c>
      <c r="N142" s="12" t="s">
        <v>62</v>
      </c>
    </row>
    <row r="143" spans="2:14" ht="15" thickBot="1" x14ac:dyDescent="0.25">
      <c r="B143" s="4" t="s">
        <v>71</v>
      </c>
      <c r="C143" s="10">
        <v>16</v>
      </c>
      <c r="D143" s="10">
        <v>0</v>
      </c>
      <c r="E143" s="10">
        <v>2</v>
      </c>
      <c r="F143" s="10">
        <v>18</v>
      </c>
      <c r="G143" s="10">
        <v>10</v>
      </c>
      <c r="H143" s="10">
        <v>0</v>
      </c>
      <c r="I143" s="10">
        <v>1</v>
      </c>
      <c r="J143" s="10">
        <v>11</v>
      </c>
      <c r="K143" s="6">
        <f>IF(C143=0,"-",(G143-C143)/C143)</f>
        <v>-0.375</v>
      </c>
      <c r="L143" s="6" t="str">
        <f t="shared" ref="L143:N147" si="15">IF(D143=0,"-",(H143-D143)/D143)</f>
        <v>-</v>
      </c>
      <c r="M143" s="6">
        <f t="shared" si="15"/>
        <v>-0.5</v>
      </c>
      <c r="N143" s="6">
        <f t="shared" si="15"/>
        <v>-0.3888888888888889</v>
      </c>
    </row>
    <row r="144" spans="2:14" ht="15" thickBot="1" x14ac:dyDescent="0.25">
      <c r="B144" s="4" t="s">
        <v>72</v>
      </c>
      <c r="C144" s="10">
        <v>1</v>
      </c>
      <c r="D144" s="10">
        <v>0</v>
      </c>
      <c r="E144" s="10">
        <v>1</v>
      </c>
      <c r="F144" s="10">
        <v>2</v>
      </c>
      <c r="G144" s="10">
        <v>0</v>
      </c>
      <c r="H144" s="10">
        <v>0</v>
      </c>
      <c r="I144" s="10">
        <v>1</v>
      </c>
      <c r="J144" s="10">
        <v>1</v>
      </c>
      <c r="K144" s="6">
        <f t="shared" ref="K144:K147" si="16">IF(C144=0,"-",(G144-C144)/C144)</f>
        <v>-1</v>
      </c>
      <c r="L144" s="6" t="str">
        <f t="shared" si="15"/>
        <v>-</v>
      </c>
      <c r="M144" s="6">
        <f t="shared" si="15"/>
        <v>0</v>
      </c>
      <c r="N144" s="6">
        <f t="shared" si="15"/>
        <v>-0.5</v>
      </c>
    </row>
    <row r="145" spans="2:14" ht="15" thickBot="1" x14ac:dyDescent="0.25">
      <c r="B145" s="4" t="s">
        <v>73</v>
      </c>
      <c r="C145" s="10">
        <v>50</v>
      </c>
      <c r="D145" s="10">
        <v>0</v>
      </c>
      <c r="E145" s="10">
        <v>6</v>
      </c>
      <c r="F145" s="10">
        <v>56</v>
      </c>
      <c r="G145" s="10">
        <v>34</v>
      </c>
      <c r="H145" s="10">
        <v>0</v>
      </c>
      <c r="I145" s="10">
        <v>8</v>
      </c>
      <c r="J145" s="10">
        <v>42</v>
      </c>
      <c r="K145" s="6">
        <f t="shared" si="16"/>
        <v>-0.32</v>
      </c>
      <c r="L145" s="6" t="str">
        <f t="shared" si="15"/>
        <v>-</v>
      </c>
      <c r="M145" s="6">
        <f t="shared" si="15"/>
        <v>0.33333333333333331</v>
      </c>
      <c r="N145" s="6">
        <f t="shared" si="15"/>
        <v>-0.25</v>
      </c>
    </row>
    <row r="146" spans="2:14" ht="15" thickBot="1" x14ac:dyDescent="0.25">
      <c r="B146" s="4" t="s">
        <v>74</v>
      </c>
      <c r="C146" s="10">
        <v>13</v>
      </c>
      <c r="D146" s="10">
        <v>0</v>
      </c>
      <c r="E146" s="10">
        <v>2</v>
      </c>
      <c r="F146" s="10">
        <v>15</v>
      </c>
      <c r="G146" s="10">
        <v>9</v>
      </c>
      <c r="H146" s="10">
        <v>0</v>
      </c>
      <c r="I146" s="10">
        <v>1</v>
      </c>
      <c r="J146" s="10">
        <v>10</v>
      </c>
      <c r="K146" s="6">
        <f t="shared" si="16"/>
        <v>-0.30769230769230771</v>
      </c>
      <c r="L146" s="6" t="str">
        <f t="shared" si="15"/>
        <v>-</v>
      </c>
      <c r="M146" s="6">
        <f t="shared" si="15"/>
        <v>-0.5</v>
      </c>
      <c r="N146" s="6">
        <f t="shared" si="15"/>
        <v>-0.33333333333333331</v>
      </c>
    </row>
    <row r="147" spans="2:14" ht="15" thickBot="1" x14ac:dyDescent="0.25">
      <c r="B147" s="4" t="s">
        <v>75</v>
      </c>
      <c r="C147" s="10">
        <v>0</v>
      </c>
      <c r="D147" s="10">
        <v>0</v>
      </c>
      <c r="E147" s="10">
        <v>0</v>
      </c>
      <c r="F147" s="10">
        <v>0</v>
      </c>
      <c r="G147" s="10">
        <v>1</v>
      </c>
      <c r="H147" s="10">
        <v>0</v>
      </c>
      <c r="I147" s="10">
        <v>0</v>
      </c>
      <c r="J147" s="10">
        <v>1</v>
      </c>
      <c r="K147" s="6" t="str">
        <f t="shared" si="16"/>
        <v>-</v>
      </c>
      <c r="L147" s="6" t="str">
        <f t="shared" si="15"/>
        <v>-</v>
      </c>
      <c r="M147" s="6" t="str">
        <f t="shared" si="15"/>
        <v>-</v>
      </c>
      <c r="N147" s="6" t="str">
        <f t="shared" si="15"/>
        <v>-</v>
      </c>
    </row>
    <row r="148" spans="2:14" ht="15" thickBot="1" x14ac:dyDescent="0.25">
      <c r="B148" s="7" t="s">
        <v>68</v>
      </c>
      <c r="C148" s="10">
        <v>80</v>
      </c>
      <c r="D148" s="10">
        <v>0</v>
      </c>
      <c r="E148" s="10">
        <v>11</v>
      </c>
      <c r="F148" s="10">
        <v>91</v>
      </c>
      <c r="G148" s="10">
        <v>54</v>
      </c>
      <c r="H148" s="10">
        <v>0</v>
      </c>
      <c r="I148" s="10">
        <v>11</v>
      </c>
      <c r="J148" s="10">
        <v>65</v>
      </c>
      <c r="K148" s="6">
        <f t="shared" ref="K148" si="17">IF(C148=0,"-",(G148-C148)/C148)</f>
        <v>-0.32500000000000001</v>
      </c>
      <c r="L148" s="6" t="str">
        <f t="shared" ref="L148" si="18">IF(D148=0,"-",(H148-D148)/D148)</f>
        <v>-</v>
      </c>
      <c r="M148" s="6">
        <f t="shared" ref="M148" si="19">IF(E148=0,"-",(I148-E148)/E148)</f>
        <v>0</v>
      </c>
      <c r="N148" s="6">
        <f t="shared" ref="N148" si="20">IF(F148=0,"-",(J148-F148)/F148)</f>
        <v>-0.2857142857142857</v>
      </c>
    </row>
    <row r="149" spans="2:14" ht="29.25" thickBot="1" x14ac:dyDescent="0.25">
      <c r="B149" s="7" t="s">
        <v>76</v>
      </c>
      <c r="C149" s="6">
        <f t="shared" ref="C149:J150" si="21">IF(C143=0,"-",(C143/(C143+C145)))</f>
        <v>0.24242424242424243</v>
      </c>
      <c r="D149" s="6" t="str">
        <f t="shared" si="21"/>
        <v>-</v>
      </c>
      <c r="E149" s="6">
        <f t="shared" si="21"/>
        <v>0.25</v>
      </c>
      <c r="F149" s="6">
        <f t="shared" si="21"/>
        <v>0.24324324324324326</v>
      </c>
      <c r="G149" s="6">
        <f t="shared" si="21"/>
        <v>0.22727272727272727</v>
      </c>
      <c r="H149" s="6" t="str">
        <f t="shared" si="21"/>
        <v>-</v>
      </c>
      <c r="I149" s="6">
        <f t="shared" si="21"/>
        <v>0.1111111111111111</v>
      </c>
      <c r="J149" s="6">
        <f t="shared" si="21"/>
        <v>0.20754716981132076</v>
      </c>
      <c r="K149" s="6">
        <f>IF(OR(C149="-",G149="-"),"-",(G149-C149)/C149)</f>
        <v>-6.2500000000000056E-2</v>
      </c>
      <c r="L149" s="6" t="str">
        <f t="shared" ref="L149:N150" si="22">IF(OR(D149="-",H149="-"),"-",(H149-D149)/D149)</f>
        <v>-</v>
      </c>
      <c r="M149" s="6">
        <f t="shared" si="22"/>
        <v>-0.55555555555555558</v>
      </c>
      <c r="N149" s="6">
        <f t="shared" si="22"/>
        <v>-0.14675052410901468</v>
      </c>
    </row>
    <row r="150" spans="2:14" ht="29.25" thickBot="1" x14ac:dyDescent="0.25">
      <c r="B150" s="7" t="s">
        <v>77</v>
      </c>
      <c r="C150" s="6">
        <f t="shared" si="21"/>
        <v>7.1428571428571425E-2</v>
      </c>
      <c r="D150" s="6" t="str">
        <f t="shared" si="21"/>
        <v>-</v>
      </c>
      <c r="E150" s="6">
        <f t="shared" si="21"/>
        <v>0.33333333333333331</v>
      </c>
      <c r="F150" s="6">
        <f t="shared" si="21"/>
        <v>0.11764705882352941</v>
      </c>
      <c r="G150" s="6" t="str">
        <f t="shared" si="21"/>
        <v>-</v>
      </c>
      <c r="H150" s="6" t="str">
        <f t="shared" si="21"/>
        <v>-</v>
      </c>
      <c r="I150" s="6">
        <f t="shared" si="21"/>
        <v>0.5</v>
      </c>
      <c r="J150" s="6">
        <f t="shared" si="21"/>
        <v>9.0909090909090912E-2</v>
      </c>
      <c r="K150" s="6" t="str">
        <f>IF(OR(C150="-",G150="-"),"-",(G150-C150)/C150)</f>
        <v>-</v>
      </c>
      <c r="L150" s="6" t="str">
        <f t="shared" si="22"/>
        <v>-</v>
      </c>
      <c r="M150" s="6">
        <f t="shared" si="22"/>
        <v>0.50000000000000011</v>
      </c>
      <c r="N150" s="6">
        <f t="shared" si="22"/>
        <v>-0.22727272727272724</v>
      </c>
    </row>
    <row r="151" spans="2:14" ht="14.25" x14ac:dyDescent="0.2">
      <c r="B151" s="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4" spans="2:14" ht="14.25" x14ac:dyDescent="0.2">
      <c r="B154" s="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 ht="14.25" x14ac:dyDescent="0.2">
      <c r="B155" s="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 ht="29.25" customHeight="1" thickBot="1" x14ac:dyDescent="0.25">
      <c r="B156" s="7"/>
      <c r="C156" s="8" t="s">
        <v>103</v>
      </c>
      <c r="D156" s="8" t="s">
        <v>104</v>
      </c>
      <c r="E156" s="8" t="s">
        <v>99</v>
      </c>
    </row>
    <row r="157" spans="2:14" ht="15" thickBot="1" x14ac:dyDescent="0.25">
      <c r="B157" s="4" t="s">
        <v>94</v>
      </c>
      <c r="C157" s="19">
        <v>61</v>
      </c>
      <c r="D157" s="19">
        <v>43</v>
      </c>
      <c r="E157" s="18">
        <f>IF(C157=0,"-",(D157-C157)/C157)</f>
        <v>-0.29508196721311475</v>
      </c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 ht="15" thickBot="1" x14ac:dyDescent="0.25">
      <c r="B158" s="4" t="s">
        <v>95</v>
      </c>
      <c r="C158" s="19">
        <v>16</v>
      </c>
      <c r="D158" s="19">
        <v>10</v>
      </c>
      <c r="E158" s="18">
        <f t="shared" ref="E158:E159" si="23">IF(C158=0,"-",(D158-C158)/C158)</f>
        <v>-0.375</v>
      </c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 ht="15" thickBot="1" x14ac:dyDescent="0.25">
      <c r="B159" s="4" t="s">
        <v>96</v>
      </c>
      <c r="C159" s="19">
        <v>0</v>
      </c>
      <c r="D159" s="19">
        <v>1</v>
      </c>
      <c r="E159" s="18" t="str">
        <f t="shared" si="23"/>
        <v>-</v>
      </c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ht="15" thickBot="1" x14ac:dyDescent="0.25">
      <c r="B160" s="4" t="s">
        <v>97</v>
      </c>
      <c r="C160" s="18">
        <f>IF(C157=0,"-",C157/(C157+C158+C159))</f>
        <v>0.79220779220779225</v>
      </c>
      <c r="D160" s="18">
        <f>IF(D157=0,"-",D157/(D157+D158+D159))</f>
        <v>0.79629629629629628</v>
      </c>
      <c r="E160" s="18">
        <f>IF(OR(C160="-",D160="-"),"-",(D160-C160)/C160)</f>
        <v>5.1608986035214808E-3</v>
      </c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 ht="14.25" x14ac:dyDescent="0.2">
      <c r="B161" s="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 ht="14.25" x14ac:dyDescent="0.2">
      <c r="B162" s="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 ht="14.25" x14ac:dyDescent="0.2">
      <c r="B163" s="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5" spans="2:14" ht="42.75" customHeight="1" thickBot="1" x14ac:dyDescent="0.25">
      <c r="C165" s="8" t="s">
        <v>103</v>
      </c>
      <c r="D165" s="8" t="s">
        <v>104</v>
      </c>
      <c r="E165" s="8" t="s">
        <v>99</v>
      </c>
    </row>
    <row r="166" spans="2:14" ht="20.100000000000001" customHeight="1" thickBot="1" x14ac:dyDescent="0.25">
      <c r="B166" s="4" t="s">
        <v>38</v>
      </c>
      <c r="C166" s="5">
        <v>2</v>
      </c>
      <c r="D166" s="5">
        <v>4</v>
      </c>
      <c r="E166" s="6">
        <f>IF(C166=0,"-",(D166-C166)/C166)</f>
        <v>1</v>
      </c>
    </row>
    <row r="167" spans="2:14" ht="20.100000000000001" customHeight="1" thickBot="1" x14ac:dyDescent="0.25">
      <c r="B167" s="4" t="s">
        <v>41</v>
      </c>
      <c r="C167" s="5">
        <v>1</v>
      </c>
      <c r="D167" s="5">
        <v>0</v>
      </c>
      <c r="E167" s="6">
        <f t="shared" ref="E167:E168" si="24">IF(C167=0,"-",(D167-C167)/C167)</f>
        <v>-1</v>
      </c>
    </row>
    <row r="168" spans="2:14" ht="20.100000000000001" customHeight="1" thickBot="1" x14ac:dyDescent="0.25">
      <c r="B168" s="4" t="s">
        <v>42</v>
      </c>
      <c r="C168" s="5">
        <v>0</v>
      </c>
      <c r="D168" s="5">
        <v>4</v>
      </c>
      <c r="E168" s="6" t="str">
        <f t="shared" si="24"/>
        <v>-</v>
      </c>
    </row>
    <row r="169" spans="2:14" ht="20.100000000000001" customHeight="1" thickBot="1" x14ac:dyDescent="0.25">
      <c r="B169" s="4" t="s">
        <v>98</v>
      </c>
      <c r="C169" s="6">
        <f>IF(C166=0,"-",(C167+C168)/C166)</f>
        <v>0.5</v>
      </c>
      <c r="D169" s="6">
        <f>IF(D166=0,"-",(D167+D168)/D166)</f>
        <v>1</v>
      </c>
      <c r="E169" s="6">
        <f t="shared" ref="E169:E171" si="25">IF(OR(C169="-",D169="-"),"-",(D169-C169)/C169)</f>
        <v>1</v>
      </c>
    </row>
    <row r="170" spans="2:14" ht="20.100000000000001" customHeight="1" thickBot="1" x14ac:dyDescent="0.25">
      <c r="B170" s="4" t="s">
        <v>39</v>
      </c>
      <c r="C170" s="6">
        <v>0.5</v>
      </c>
      <c r="D170" s="6" t="s">
        <v>105</v>
      </c>
      <c r="E170" s="6" t="str">
        <f t="shared" si="25"/>
        <v>-</v>
      </c>
    </row>
    <row r="171" spans="2:14" ht="20.100000000000001" customHeight="1" thickBot="1" x14ac:dyDescent="0.25">
      <c r="B171" s="4" t="s">
        <v>40</v>
      </c>
      <c r="C171" s="6" t="s">
        <v>105</v>
      </c>
      <c r="D171" s="6">
        <v>1</v>
      </c>
      <c r="E171" s="6" t="str">
        <f t="shared" si="25"/>
        <v>-</v>
      </c>
    </row>
    <row r="172" spans="2:14" ht="20.100000000000001" customHeight="1" x14ac:dyDescent="0.2">
      <c r="B172" s="7"/>
      <c r="C172" s="18"/>
      <c r="D172" s="18"/>
      <c r="E172" s="18"/>
    </row>
    <row r="177" spans="2:8" ht="42.75" customHeight="1" thickBot="1" x14ac:dyDescent="0.25">
      <c r="C177" s="8" t="s">
        <v>103</v>
      </c>
      <c r="D177" s="8" t="s">
        <v>104</v>
      </c>
      <c r="E177" s="8" t="s">
        <v>99</v>
      </c>
    </row>
    <row r="178" spans="2:8" ht="15" thickBot="1" x14ac:dyDescent="0.25">
      <c r="B178" s="15" t="s">
        <v>81</v>
      </c>
      <c r="C178" s="5">
        <v>2</v>
      </c>
      <c r="D178" s="5">
        <v>4</v>
      </c>
      <c r="E178" s="6">
        <f>IF(C178=0,"-",(D178-C178)/C178)</f>
        <v>1</v>
      </c>
      <c r="H178" s="13"/>
    </row>
    <row r="179" spans="2:8" ht="15" thickBot="1" x14ac:dyDescent="0.25">
      <c r="B179" s="4" t="s">
        <v>43</v>
      </c>
      <c r="C179" s="5">
        <v>1</v>
      </c>
      <c r="D179" s="5">
        <v>2</v>
      </c>
      <c r="E179" s="6">
        <f t="shared" ref="E179:E185" si="26">IF(C179=0,"-",(D179-C179)/C179)</f>
        <v>1</v>
      </c>
      <c r="H179" s="13"/>
    </row>
    <row r="180" spans="2:8" ht="15" thickBot="1" x14ac:dyDescent="0.25">
      <c r="B180" s="4" t="s">
        <v>47</v>
      </c>
      <c r="C180" s="5">
        <v>0</v>
      </c>
      <c r="D180" s="5">
        <v>1</v>
      </c>
      <c r="E180" s="6" t="str">
        <f t="shared" si="26"/>
        <v>-</v>
      </c>
      <c r="H180" s="13"/>
    </row>
    <row r="181" spans="2:8" ht="15" thickBot="1" x14ac:dyDescent="0.25">
      <c r="B181" s="4" t="s">
        <v>78</v>
      </c>
      <c r="C181" s="5">
        <v>1</v>
      </c>
      <c r="D181" s="5">
        <v>1</v>
      </c>
      <c r="E181" s="6">
        <f t="shared" si="26"/>
        <v>0</v>
      </c>
      <c r="H181" s="13"/>
    </row>
    <row r="182" spans="2:8" ht="15" thickBot="1" x14ac:dyDescent="0.25">
      <c r="B182" s="15" t="s">
        <v>79</v>
      </c>
      <c r="C182" s="5">
        <v>85</v>
      </c>
      <c r="D182" s="5">
        <v>71</v>
      </c>
      <c r="E182" s="6">
        <f t="shared" si="26"/>
        <v>-0.16470588235294117</v>
      </c>
      <c r="H182" s="13"/>
    </row>
    <row r="183" spans="2:8" ht="15" thickBot="1" x14ac:dyDescent="0.25">
      <c r="B183" s="4" t="s">
        <v>47</v>
      </c>
      <c r="C183" s="5">
        <v>77</v>
      </c>
      <c r="D183" s="5">
        <v>63</v>
      </c>
      <c r="E183" s="6">
        <f t="shared" si="26"/>
        <v>-0.18181818181818182</v>
      </c>
      <c r="H183" s="13"/>
    </row>
    <row r="184" spans="2:8" ht="15" thickBot="1" x14ac:dyDescent="0.25">
      <c r="B184" s="4" t="s">
        <v>70</v>
      </c>
      <c r="C184" s="5">
        <v>0</v>
      </c>
      <c r="D184" s="5">
        <v>0</v>
      </c>
      <c r="E184" s="6" t="str">
        <f t="shared" si="26"/>
        <v>-</v>
      </c>
      <c r="H184" s="13"/>
    </row>
    <row r="185" spans="2:8" ht="15" thickBot="1" x14ac:dyDescent="0.25">
      <c r="B185" s="4" t="s">
        <v>80</v>
      </c>
      <c r="C185" s="5">
        <v>8</v>
      </c>
      <c r="D185" s="5">
        <v>8</v>
      </c>
      <c r="E185" s="6">
        <f t="shared" si="26"/>
        <v>0</v>
      </c>
      <c r="H185" s="13"/>
    </row>
    <row r="196" spans="2:5" ht="42.75" customHeight="1" thickBot="1" x14ac:dyDescent="0.25">
      <c r="C196" s="8" t="s">
        <v>103</v>
      </c>
      <c r="D196" s="8" t="s">
        <v>104</v>
      </c>
      <c r="E196" s="8" t="s">
        <v>99</v>
      </c>
    </row>
    <row r="197" spans="2:5" ht="15" thickBot="1" x14ac:dyDescent="0.25">
      <c r="B197" s="4" t="s">
        <v>82</v>
      </c>
      <c r="C197" s="5">
        <v>3</v>
      </c>
      <c r="D197" s="5">
        <v>0</v>
      </c>
      <c r="E197" s="6">
        <f t="shared" ref="E197:E200" si="27">IF(C197=0,"-",(D197-C197)/C197)</f>
        <v>-1</v>
      </c>
    </row>
    <row r="198" spans="2:5" ht="15" thickBot="1" x14ac:dyDescent="0.25">
      <c r="B198" s="4" t="s">
        <v>83</v>
      </c>
      <c r="C198" s="5">
        <v>1</v>
      </c>
      <c r="D198" s="5">
        <v>0</v>
      </c>
      <c r="E198" s="6">
        <f t="shared" si="27"/>
        <v>-1</v>
      </c>
    </row>
    <row r="199" spans="2:5" ht="15" thickBot="1" x14ac:dyDescent="0.25">
      <c r="B199" s="4" t="s">
        <v>84</v>
      </c>
      <c r="C199" s="5">
        <v>4</v>
      </c>
      <c r="D199" s="5">
        <v>0</v>
      </c>
      <c r="E199" s="6">
        <f t="shared" si="27"/>
        <v>-1</v>
      </c>
    </row>
    <row r="200" spans="2:5" ht="15" thickBot="1" x14ac:dyDescent="0.25">
      <c r="B200" s="4" t="s">
        <v>85</v>
      </c>
      <c r="C200" s="5">
        <v>1</v>
      </c>
      <c r="D200" s="5">
        <v>0</v>
      </c>
      <c r="E200" s="6">
        <f t="shared" si="27"/>
        <v>-1</v>
      </c>
    </row>
    <row r="201" spans="2:5" ht="14.25" x14ac:dyDescent="0.2">
      <c r="B201" s="7"/>
      <c r="C201" s="19"/>
      <c r="D201" s="19"/>
      <c r="E201" s="18"/>
    </row>
    <row r="206" spans="2:5" ht="42.75" customHeight="1" thickBot="1" x14ac:dyDescent="0.25">
      <c r="C206" s="8" t="s">
        <v>103</v>
      </c>
      <c r="D206" s="8" t="s">
        <v>104</v>
      </c>
      <c r="E206" s="8" t="s">
        <v>99</v>
      </c>
    </row>
    <row r="207" spans="2:5" ht="20.100000000000001" customHeight="1" thickBot="1" x14ac:dyDescent="0.25">
      <c r="B207" s="16" t="s">
        <v>88</v>
      </c>
      <c r="C207" s="5"/>
      <c r="D207" s="5"/>
      <c r="E207" s="6" t="str">
        <f t="shared" ref="E207:E210" si="28">IF(C207=0,"-",(D207-C207)/C207)</f>
        <v>-</v>
      </c>
    </row>
    <row r="208" spans="2:5" ht="20.100000000000001" customHeight="1" thickBot="1" x14ac:dyDescent="0.25">
      <c r="B208" s="17" t="s">
        <v>89</v>
      </c>
      <c r="C208" s="5">
        <v>3</v>
      </c>
      <c r="D208" s="5">
        <v>0</v>
      </c>
      <c r="E208" s="6">
        <f t="shared" si="28"/>
        <v>-1</v>
      </c>
    </row>
    <row r="209" spans="2:5" ht="20.100000000000001" customHeight="1" thickBot="1" x14ac:dyDescent="0.25">
      <c r="B209" s="17" t="s">
        <v>86</v>
      </c>
      <c r="C209" s="5">
        <v>2</v>
      </c>
      <c r="D209" s="5">
        <v>0</v>
      </c>
      <c r="E209" s="6">
        <f t="shared" si="28"/>
        <v>-1</v>
      </c>
    </row>
    <row r="210" spans="2:5" ht="20.100000000000001" customHeight="1" thickBot="1" x14ac:dyDescent="0.25">
      <c r="B210" s="17" t="s">
        <v>87</v>
      </c>
      <c r="C210" s="5">
        <v>1</v>
      </c>
      <c r="D210" s="5">
        <v>0</v>
      </c>
      <c r="E210" s="6">
        <f t="shared" si="28"/>
        <v>-1</v>
      </c>
    </row>
    <row r="211" spans="2:5" ht="20.100000000000001" customHeight="1" thickBot="1" x14ac:dyDescent="0.25">
      <c r="B211" s="17" t="s">
        <v>90</v>
      </c>
      <c r="C211" s="5"/>
      <c r="D211" s="5"/>
      <c r="E211" s="6"/>
    </row>
    <row r="212" spans="2:5" ht="20.100000000000001" customHeight="1" thickBot="1" x14ac:dyDescent="0.25">
      <c r="B212" s="17" t="s">
        <v>89</v>
      </c>
      <c r="C212" s="5">
        <v>1</v>
      </c>
      <c r="D212" s="5">
        <v>0</v>
      </c>
      <c r="E212" s="6">
        <f>IF(C212=0,"-",(D212-C212)/C212)</f>
        <v>-1</v>
      </c>
    </row>
    <row r="213" spans="2:5" ht="15" thickBot="1" x14ac:dyDescent="0.25">
      <c r="B213" s="17" t="s">
        <v>86</v>
      </c>
      <c r="C213" s="5">
        <v>1</v>
      </c>
      <c r="D213" s="5">
        <v>0</v>
      </c>
      <c r="E213" s="6">
        <f t="shared" ref="E213:E214" si="29">IF(C213=0,"-",(D213-C213)/C213)</f>
        <v>-1</v>
      </c>
    </row>
    <row r="214" spans="2:5" ht="15" thickBot="1" x14ac:dyDescent="0.25">
      <c r="B214" s="17" t="s">
        <v>87</v>
      </c>
      <c r="C214" s="5">
        <v>0</v>
      </c>
      <c r="D214" s="5">
        <v>0</v>
      </c>
      <c r="E214" s="6" t="str">
        <f t="shared" si="29"/>
        <v>-</v>
      </c>
    </row>
    <row r="215" spans="2:5" ht="14.25" x14ac:dyDescent="0.2">
      <c r="B215" s="21"/>
      <c r="C215" s="19"/>
      <c r="D215" s="19"/>
      <c r="E215" s="18"/>
    </row>
    <row r="220" spans="2:5" ht="42.75" customHeight="1" thickBot="1" x14ac:dyDescent="0.25">
      <c r="C220" s="8" t="s">
        <v>103</v>
      </c>
      <c r="D220" s="8" t="s">
        <v>104</v>
      </c>
      <c r="E220" s="8" t="s">
        <v>99</v>
      </c>
    </row>
    <row r="221" spans="2:5" ht="15" thickBot="1" x14ac:dyDescent="0.25">
      <c r="B221" s="16" t="s">
        <v>91</v>
      </c>
      <c r="C221" s="5">
        <v>3</v>
      </c>
      <c r="D221" s="5">
        <v>1</v>
      </c>
      <c r="E221" s="6">
        <f t="shared" ref="E221:E223" si="30">IF(C221=0,"-",(D221-C221)/C221)</f>
        <v>-0.66666666666666663</v>
      </c>
    </row>
    <row r="222" spans="2:5" ht="15" thickBot="1" x14ac:dyDescent="0.25">
      <c r="B222" s="16" t="s">
        <v>92</v>
      </c>
      <c r="C222" s="5">
        <v>6</v>
      </c>
      <c r="D222" s="5">
        <v>0</v>
      </c>
      <c r="E222" s="6">
        <f t="shared" si="30"/>
        <v>-1</v>
      </c>
    </row>
    <row r="223" spans="2:5" ht="15" thickBot="1" x14ac:dyDescent="0.25">
      <c r="B223" s="16" t="s">
        <v>93</v>
      </c>
      <c r="C223" s="5">
        <v>1</v>
      </c>
      <c r="D223" s="5">
        <v>2</v>
      </c>
      <c r="E223" s="6">
        <f t="shared" si="30"/>
        <v>1</v>
      </c>
    </row>
    <row r="224" spans="2:5" ht="15" thickBot="1" x14ac:dyDescent="0.25">
      <c r="C224" s="5"/>
      <c r="D224" s="5"/>
      <c r="E224" s="6"/>
    </row>
    <row r="225" spans="3:5" ht="15" thickBot="1" x14ac:dyDescent="0.25">
      <c r="C225" s="5"/>
      <c r="D225" s="5"/>
      <c r="E225" s="6"/>
    </row>
    <row r="226" spans="3:5" ht="15" thickBot="1" x14ac:dyDescent="0.25">
      <c r="C226" s="5"/>
      <c r="D226" s="5"/>
      <c r="E226" s="6"/>
    </row>
    <row r="227" spans="3:5" ht="15" thickBot="1" x14ac:dyDescent="0.25">
      <c r="C227" s="5"/>
      <c r="D227" s="5"/>
      <c r="E227" s="6"/>
    </row>
    <row r="228" spans="3:5" ht="15" thickBot="1" x14ac:dyDescent="0.25">
      <c r="C228" s="5"/>
      <c r="D228" s="5"/>
      <c r="E228" s="6"/>
    </row>
  </sheetData>
  <mergeCells count="6">
    <mergeCell ref="C126:F126"/>
    <mergeCell ref="G126:J126"/>
    <mergeCell ref="K126:N126"/>
    <mergeCell ref="C141:F141"/>
    <mergeCell ref="G141:J141"/>
    <mergeCell ref="K141:N141"/>
  </mergeCells>
  <pageMargins left="0.70866141732283472" right="0.70866141732283472" top="0.74803149606299213" bottom="0.74803149606299213" header="0.31496062992125984" footer="0.31496062992125984"/>
  <pageSetup paperSize="9" scale="35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Andalucía</vt:lpstr>
      <vt:lpstr>Aragón</vt:lpstr>
      <vt:lpstr>Asturias</vt:lpstr>
      <vt:lpstr>Illes Balears</vt:lpstr>
      <vt:lpstr>Canarias</vt:lpstr>
      <vt:lpstr>Cantabria</vt:lpstr>
      <vt:lpstr>Castilla y León</vt:lpstr>
      <vt:lpstr>Castilla La Mancha</vt:lpstr>
      <vt:lpstr>Cataluña</vt:lpstr>
      <vt:lpstr>Com. Valenciana</vt:lpstr>
      <vt:lpstr>Extremadura</vt:lpstr>
      <vt:lpstr>Galicia</vt:lpstr>
      <vt:lpstr>Com. Madrid</vt:lpstr>
      <vt:lpstr>Región de Murcia</vt:lpstr>
      <vt:lpstr>Navarra</vt:lpstr>
      <vt:lpstr>Pais Vasco</vt:lpstr>
      <vt:lpstr>La Rioja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2021-09-21T11:19:34Z</cp:lastPrinted>
  <dcterms:created xsi:type="dcterms:W3CDTF">2018-12-19T10:40:38Z</dcterms:created>
  <dcterms:modified xsi:type="dcterms:W3CDTF">2023-04-28T10:57:39Z</dcterms:modified>
</cp:coreProperties>
</file>